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декабрь\"/>
    </mc:Choice>
  </mc:AlternateContent>
  <bookViews>
    <workbookView xWindow="0" yWindow="0" windowWidth="23040" windowHeight="8820"/>
  </bookViews>
  <sheets>
    <sheet name="Все года" sheetId="1" r:id="rId1"/>
  </sheets>
  <definedNames>
    <definedName name="_xlnm.Print_Area" localSheetId="0">'Все года'!$A:$H</definedName>
  </definedNames>
  <calcPr calcId="152511"/>
</workbook>
</file>

<file path=xl/calcChain.xml><?xml version="1.0" encoding="utf-8"?>
<calcChain xmlns="http://schemas.openxmlformats.org/spreadsheetml/2006/main">
  <c r="H10" i="1" l="1"/>
  <c r="G349" i="1" l="1"/>
  <c r="H349" i="1"/>
  <c r="G348" i="1"/>
  <c r="H348" i="1"/>
  <c r="F349" i="1"/>
  <c r="F589" i="1" l="1"/>
  <c r="F563" i="1"/>
  <c r="F564" i="1"/>
  <c r="F543" i="1"/>
  <c r="F539" i="1"/>
  <c r="F533" i="1"/>
  <c r="F530" i="1" s="1"/>
  <c r="F531" i="1"/>
  <c r="F525" i="1"/>
  <c r="F509" i="1"/>
  <c r="F494" i="1"/>
  <c r="F483" i="1"/>
  <c r="F482" i="1" s="1"/>
  <c r="H476" i="1" l="1"/>
  <c r="G476" i="1"/>
  <c r="F476" i="1"/>
  <c r="F438" i="1"/>
  <c r="F430" i="1"/>
  <c r="F418" i="1"/>
  <c r="F415" i="1"/>
  <c r="F413" i="1"/>
  <c r="F410" i="1"/>
  <c r="F318" i="1"/>
  <c r="G295" i="1"/>
  <c r="F291" i="1"/>
  <c r="F286" i="1"/>
  <c r="F267" i="1"/>
  <c r="F256" i="1"/>
  <c r="F249" i="1"/>
  <c r="F246" i="1" s="1"/>
  <c r="F234" i="1"/>
  <c r="F209" i="1"/>
  <c r="H90" i="1"/>
  <c r="F152" i="1"/>
  <c r="F151" i="1" s="1"/>
  <c r="F149" i="1"/>
  <c r="F145" i="1"/>
  <c r="F144" i="1" s="1"/>
  <c r="H135" i="1"/>
  <c r="G123" i="1"/>
  <c r="F111" i="1"/>
  <c r="F90" i="1"/>
  <c r="G93" i="1"/>
  <c r="G90" i="1" s="1"/>
  <c r="F93" i="1"/>
  <c r="F91" i="1"/>
  <c r="F88" i="1"/>
  <c r="F84" i="1"/>
  <c r="F76" i="1"/>
  <c r="G662" i="1" l="1"/>
  <c r="H662" i="1"/>
  <c r="F662" i="1"/>
  <c r="F657" i="1"/>
  <c r="F653" i="1"/>
  <c r="H652" i="1"/>
  <c r="G652" i="1"/>
  <c r="F652" i="1"/>
  <c r="H650" i="1"/>
  <c r="G650" i="1"/>
  <c r="F650" i="1"/>
  <c r="H625" i="1"/>
  <c r="G625" i="1"/>
  <c r="F625" i="1"/>
  <c r="H614" i="1" l="1"/>
  <c r="H613" i="1" s="1"/>
  <c r="G614" i="1"/>
  <c r="G613" i="1" s="1"/>
  <c r="F614" i="1"/>
  <c r="F613" i="1" s="1"/>
  <c r="H597" i="1"/>
  <c r="G597" i="1"/>
  <c r="F597" i="1"/>
  <c r="H464" i="1"/>
  <c r="G464" i="1"/>
  <c r="F464" i="1"/>
  <c r="G375" i="1"/>
  <c r="H375" i="1"/>
  <c r="F375" i="1"/>
  <c r="H392" i="1"/>
  <c r="H391" i="1" s="1"/>
  <c r="G392" i="1"/>
  <c r="G391" i="1" s="1"/>
  <c r="F392" i="1"/>
  <c r="F391" i="1" s="1"/>
  <c r="G388" i="1"/>
  <c r="H388" i="1"/>
  <c r="F388" i="1"/>
  <c r="G366" i="1"/>
  <c r="H366" i="1"/>
  <c r="F366" i="1"/>
  <c r="G368" i="1"/>
  <c r="H368" i="1"/>
  <c r="F368" i="1"/>
  <c r="G370" i="1"/>
  <c r="H370" i="1"/>
  <c r="F370" i="1"/>
  <c r="G372" i="1"/>
  <c r="H372" i="1"/>
  <c r="F372" i="1"/>
  <c r="F360" i="1"/>
  <c r="F348" i="1"/>
  <c r="G325" i="1"/>
  <c r="H325" i="1"/>
  <c r="F325" i="1"/>
  <c r="F330" i="1"/>
  <c r="G365" i="1" l="1"/>
  <c r="G364" i="1" s="1"/>
  <c r="F365" i="1"/>
  <c r="F364" i="1" s="1"/>
  <c r="H365" i="1"/>
  <c r="H364" i="1" s="1"/>
  <c r="F56" i="1"/>
  <c r="F50" i="1"/>
  <c r="F46" i="1"/>
  <c r="F42" i="1" l="1"/>
  <c r="F17" i="1"/>
  <c r="F155" i="1" l="1"/>
  <c r="F295" i="1" l="1"/>
  <c r="F96" i="1"/>
  <c r="H558" i="1" l="1"/>
  <c r="G558" i="1"/>
  <c r="F558" i="1"/>
  <c r="H556" i="1"/>
  <c r="G556" i="1"/>
  <c r="F556" i="1"/>
  <c r="H554" i="1"/>
  <c r="G554" i="1"/>
  <c r="F554" i="1"/>
  <c r="G552" i="1"/>
  <c r="H552" i="1"/>
  <c r="F552" i="1"/>
  <c r="G551" i="1" l="1"/>
  <c r="F551" i="1"/>
  <c r="H551" i="1"/>
  <c r="G618" i="1"/>
  <c r="H618" i="1"/>
  <c r="H460" i="1"/>
  <c r="G460" i="1"/>
  <c r="F460" i="1"/>
  <c r="H468" i="1" l="1"/>
  <c r="H467" i="1" s="1"/>
  <c r="H466" i="1" s="1"/>
  <c r="G468" i="1"/>
  <c r="G467" i="1" s="1"/>
  <c r="G466" i="1" s="1"/>
  <c r="F468" i="1"/>
  <c r="F467" i="1" s="1"/>
  <c r="F466" i="1" s="1"/>
  <c r="H456" i="1"/>
  <c r="G456" i="1"/>
  <c r="F456" i="1"/>
  <c r="H454" i="1"/>
  <c r="G454" i="1"/>
  <c r="F454" i="1"/>
  <c r="H452" i="1"/>
  <c r="G452" i="1"/>
  <c r="F452" i="1"/>
  <c r="H405" i="1"/>
  <c r="H404" i="1" s="1"/>
  <c r="H403" i="1" s="1"/>
  <c r="G405" i="1"/>
  <c r="G404" i="1" s="1"/>
  <c r="G403" i="1" s="1"/>
  <c r="F405" i="1"/>
  <c r="F404" i="1" s="1"/>
  <c r="F403" i="1" s="1"/>
  <c r="H397" i="1"/>
  <c r="H396" i="1" s="1"/>
  <c r="H395" i="1" s="1"/>
  <c r="G397" i="1"/>
  <c r="G396" i="1" s="1"/>
  <c r="G395" i="1" s="1"/>
  <c r="F397" i="1"/>
  <c r="F396" i="1" s="1"/>
  <c r="F395" i="1" s="1"/>
  <c r="F317" i="1"/>
  <c r="F316" i="1" s="1"/>
  <c r="H297" i="1"/>
  <c r="G297" i="1"/>
  <c r="H299" i="1"/>
  <c r="G299" i="1"/>
  <c r="H301" i="1"/>
  <c r="G301" i="1"/>
  <c r="H303" i="1"/>
  <c r="G303" i="1"/>
  <c r="H305" i="1"/>
  <c r="G305" i="1"/>
  <c r="H307" i="1"/>
  <c r="G307" i="1"/>
  <c r="H309" i="1"/>
  <c r="G309" i="1"/>
  <c r="H311" i="1"/>
  <c r="G311" i="1"/>
  <c r="F311" i="1"/>
  <c r="F309" i="1"/>
  <c r="F307" i="1"/>
  <c r="F305" i="1"/>
  <c r="F303" i="1"/>
  <c r="F301" i="1"/>
  <c r="F299" i="1"/>
  <c r="F297" i="1"/>
  <c r="F279" i="1"/>
  <c r="F278" i="1" s="1"/>
  <c r="F277" i="1" s="1"/>
  <c r="F272" i="1"/>
  <c r="F239" i="1"/>
  <c r="F82" i="1"/>
  <c r="F80" i="1"/>
  <c r="F79" i="1" s="1"/>
  <c r="F70" i="1"/>
  <c r="F72" i="1"/>
  <c r="F74" i="1"/>
  <c r="F66" i="1"/>
  <c r="F65" i="1" s="1"/>
  <c r="F64" i="1" s="1"/>
  <c r="F62" i="1"/>
  <c r="F61" i="1" s="1"/>
  <c r="F60" i="1" s="1"/>
  <c r="H56" i="1"/>
  <c r="G56" i="1"/>
  <c r="H54" i="1"/>
  <c r="G54" i="1"/>
  <c r="F54" i="1"/>
  <c r="H50" i="1"/>
  <c r="G50" i="1"/>
  <c r="H46" i="1"/>
  <c r="G46" i="1"/>
  <c r="H42" i="1"/>
  <c r="G42" i="1"/>
  <c r="H39" i="1"/>
  <c r="G39" i="1"/>
  <c r="F39" i="1"/>
  <c r="H35" i="1"/>
  <c r="G35" i="1"/>
  <c r="F35" i="1"/>
  <c r="H32" i="1"/>
  <c r="G32" i="1"/>
  <c r="F32" i="1"/>
  <c r="H30" i="1"/>
  <c r="G30" i="1"/>
  <c r="F30" i="1"/>
  <c r="H27" i="1"/>
  <c r="G27" i="1"/>
  <c r="F27" i="1"/>
  <c r="H25" i="1"/>
  <c r="G25" i="1"/>
  <c r="F25" i="1"/>
  <c r="H23" i="1"/>
  <c r="G23" i="1"/>
  <c r="H21" i="1"/>
  <c r="G21" i="1"/>
  <c r="F23" i="1"/>
  <c r="F21" i="1"/>
  <c r="F16" i="1"/>
  <c r="H14" i="1"/>
  <c r="G14" i="1"/>
  <c r="F14" i="1"/>
  <c r="H12" i="1"/>
  <c r="G12" i="1"/>
  <c r="F12" i="1"/>
  <c r="F69" i="1" l="1"/>
  <c r="F68" i="1" s="1"/>
  <c r="G282" i="1"/>
  <c r="G281" i="1" s="1"/>
  <c r="F282" i="1"/>
  <c r="F281" i="1" s="1"/>
  <c r="H29" i="1"/>
  <c r="H451" i="1"/>
  <c r="H450" i="1" s="1"/>
  <c r="G29" i="1"/>
  <c r="F20" i="1"/>
  <c r="F78" i="1"/>
  <c r="F29" i="1"/>
  <c r="G20" i="1"/>
  <c r="H20" i="1"/>
  <c r="F451" i="1"/>
  <c r="F450" i="1" s="1"/>
  <c r="G451" i="1"/>
  <c r="G450" i="1" s="1"/>
  <c r="H282" i="1"/>
  <c r="H281" i="1" s="1"/>
  <c r="H567" i="1"/>
  <c r="H566" i="1" s="1"/>
  <c r="G567" i="1"/>
  <c r="G566" i="1" s="1"/>
  <c r="H589" i="1"/>
  <c r="G589" i="1"/>
  <c r="H587" i="1"/>
  <c r="G587" i="1"/>
  <c r="F587" i="1"/>
  <c r="H584" i="1"/>
  <c r="H583" i="1" s="1"/>
  <c r="G584" i="1"/>
  <c r="G583" i="1" s="1"/>
  <c r="H580" i="1"/>
  <c r="G580" i="1"/>
  <c r="F584" i="1"/>
  <c r="F583" i="1" s="1"/>
  <c r="F580" i="1"/>
  <c r="H578" i="1"/>
  <c r="G578" i="1"/>
  <c r="F578" i="1"/>
  <c r="H573" i="1"/>
  <c r="G573" i="1"/>
  <c r="F573" i="1"/>
  <c r="F570" i="1"/>
  <c r="F569" i="1" s="1"/>
  <c r="H561" i="1"/>
  <c r="H560" i="1" s="1"/>
  <c r="G561" i="1"/>
  <c r="G560" i="1" s="1"/>
  <c r="F561" i="1"/>
  <c r="F560" i="1" s="1"/>
  <c r="F549" i="1"/>
  <c r="F548" i="1" s="1"/>
  <c r="F546" i="1"/>
  <c r="F541" i="1"/>
  <c r="F538" i="1" s="1"/>
  <c r="H536" i="1"/>
  <c r="H535" i="1" s="1"/>
  <c r="G536" i="1"/>
  <c r="G535" i="1" s="1"/>
  <c r="F536" i="1"/>
  <c r="F535" i="1" s="1"/>
  <c r="H525" i="1"/>
  <c r="G525" i="1"/>
  <c r="H522" i="1"/>
  <c r="G522" i="1"/>
  <c r="F522" i="1"/>
  <c r="H520" i="1"/>
  <c r="G520" i="1"/>
  <c r="F520" i="1"/>
  <c r="H518" i="1"/>
  <c r="G518" i="1"/>
  <c r="F518" i="1"/>
  <c r="H515" i="1"/>
  <c r="G515" i="1"/>
  <c r="F515" i="1"/>
  <c r="H513" i="1"/>
  <c r="G513" i="1"/>
  <c r="F513" i="1"/>
  <c r="H509" i="1"/>
  <c r="G509" i="1"/>
  <c r="H494" i="1"/>
  <c r="G494" i="1"/>
  <c r="H492" i="1"/>
  <c r="G492" i="1"/>
  <c r="F492" i="1"/>
  <c r="H489" i="1"/>
  <c r="G489" i="1"/>
  <c r="F489" i="1"/>
  <c r="H486" i="1"/>
  <c r="G486" i="1"/>
  <c r="F486" i="1"/>
  <c r="G422" i="1"/>
  <c r="G11" i="1" l="1"/>
  <c r="G10" i="1" s="1"/>
  <c r="H11" i="1"/>
  <c r="F11" i="1"/>
  <c r="G586" i="1"/>
  <c r="H586" i="1"/>
  <c r="F572" i="1"/>
  <c r="F485" i="1" s="1"/>
  <c r="G572" i="1"/>
  <c r="H572" i="1"/>
  <c r="H485" i="1" s="1"/>
  <c r="F586" i="1"/>
  <c r="G485" i="1" l="1"/>
  <c r="H448" i="1"/>
  <c r="H447" i="1" s="1"/>
  <c r="G448" i="1"/>
  <c r="G447" i="1" s="1"/>
  <c r="F448" i="1"/>
  <c r="F447" i="1" s="1"/>
  <c r="H443" i="1"/>
  <c r="G443" i="1"/>
  <c r="H445" i="1"/>
  <c r="G445" i="1"/>
  <c r="F445" i="1"/>
  <c r="F443" i="1"/>
  <c r="H436" i="1"/>
  <c r="G436" i="1"/>
  <c r="F436" i="1"/>
  <c r="H434" i="1"/>
  <c r="G434" i="1"/>
  <c r="F434" i="1"/>
  <c r="H432" i="1"/>
  <c r="G432" i="1"/>
  <c r="F432" i="1"/>
  <c r="H428" i="1"/>
  <c r="G428" i="1"/>
  <c r="F428" i="1"/>
  <c r="H426" i="1"/>
  <c r="G426" i="1"/>
  <c r="F426" i="1"/>
  <c r="H424" i="1"/>
  <c r="G424" i="1"/>
  <c r="F424" i="1"/>
  <c r="F409" i="1"/>
  <c r="H401" i="1"/>
  <c r="H400" i="1" s="1"/>
  <c r="H399" i="1" s="1"/>
  <c r="G401" i="1"/>
  <c r="G400" i="1" s="1"/>
  <c r="G399" i="1" s="1"/>
  <c r="F401" i="1"/>
  <c r="F400" i="1" s="1"/>
  <c r="F399" i="1" s="1"/>
  <c r="F417" i="1" l="1"/>
  <c r="G417" i="1"/>
  <c r="F442" i="1"/>
  <c r="H442" i="1"/>
  <c r="H417" i="1"/>
  <c r="G442" i="1"/>
  <c r="F215" i="1"/>
  <c r="H274" i="1"/>
  <c r="H271" i="1" s="1"/>
  <c r="G274" i="1"/>
  <c r="G271" i="1" s="1"/>
  <c r="F274" i="1"/>
  <c r="F271" i="1" s="1"/>
  <c r="H267" i="1"/>
  <c r="G267" i="1"/>
  <c r="H264" i="1"/>
  <c r="G264" i="1"/>
  <c r="F264" i="1"/>
  <c r="H261" i="1"/>
  <c r="G261" i="1"/>
  <c r="F261" i="1"/>
  <c r="H259" i="1"/>
  <c r="G259" i="1"/>
  <c r="F259" i="1"/>
  <c r="H254" i="1"/>
  <c r="G254" i="1"/>
  <c r="H252" i="1"/>
  <c r="G252" i="1"/>
  <c r="F254" i="1"/>
  <c r="F252" i="1"/>
  <c r="G247" i="1"/>
  <c r="G246" i="1" s="1"/>
  <c r="H244" i="1"/>
  <c r="H243" i="1" s="1"/>
  <c r="G244" i="1"/>
  <c r="G243" i="1" s="1"/>
  <c r="F244" i="1"/>
  <c r="F243" i="1" s="1"/>
  <c r="F237" i="1"/>
  <c r="F241" i="1"/>
  <c r="H232" i="1"/>
  <c r="G232" i="1"/>
  <c r="F232" i="1"/>
  <c r="H229" i="1"/>
  <c r="G229" i="1"/>
  <c r="F229" i="1"/>
  <c r="H226" i="1"/>
  <c r="G226" i="1"/>
  <c r="F226" i="1"/>
  <c r="H223" i="1"/>
  <c r="G223" i="1"/>
  <c r="F223" i="1"/>
  <c r="F220" i="1"/>
  <c r="H218" i="1"/>
  <c r="G218" i="1"/>
  <c r="F218" i="1"/>
  <c r="H212" i="1"/>
  <c r="G212" i="1"/>
  <c r="F212" i="1"/>
  <c r="H209" i="1"/>
  <c r="G209" i="1"/>
  <c r="H206" i="1"/>
  <c r="G206" i="1"/>
  <c r="F206" i="1"/>
  <c r="H202" i="1"/>
  <c r="G202" i="1"/>
  <c r="F202" i="1"/>
  <c r="H199" i="1"/>
  <c r="G199" i="1"/>
  <c r="F199" i="1"/>
  <c r="H196" i="1"/>
  <c r="G196" i="1"/>
  <c r="F196" i="1"/>
  <c r="H193" i="1"/>
  <c r="G193" i="1"/>
  <c r="F193" i="1"/>
  <c r="H190" i="1"/>
  <c r="G190" i="1"/>
  <c r="F190" i="1"/>
  <c r="H187" i="1"/>
  <c r="G187" i="1"/>
  <c r="F187" i="1"/>
  <c r="H184" i="1"/>
  <c r="G184" i="1"/>
  <c r="F184" i="1"/>
  <c r="H181" i="1"/>
  <c r="G181" i="1"/>
  <c r="F181" i="1"/>
  <c r="H178" i="1"/>
  <c r="G178" i="1"/>
  <c r="F178" i="1"/>
  <c r="H175" i="1"/>
  <c r="G175" i="1"/>
  <c r="F175" i="1"/>
  <c r="H172" i="1"/>
  <c r="G172" i="1"/>
  <c r="F172" i="1"/>
  <c r="H170" i="1"/>
  <c r="G170" i="1"/>
  <c r="F170" i="1"/>
  <c r="H167" i="1"/>
  <c r="G167" i="1"/>
  <c r="F167" i="1"/>
  <c r="H163" i="1"/>
  <c r="G163" i="1"/>
  <c r="F163" i="1"/>
  <c r="H160" i="1"/>
  <c r="G160" i="1"/>
  <c r="F160" i="1"/>
  <c r="H157" i="1"/>
  <c r="G157" i="1"/>
  <c r="F157" i="1"/>
  <c r="H145" i="1"/>
  <c r="H144" i="1" s="1"/>
  <c r="G145" i="1"/>
  <c r="G144" i="1" s="1"/>
  <c r="H142" i="1"/>
  <c r="H141" i="1" s="1"/>
  <c r="G142" i="1"/>
  <c r="G141" i="1" s="1"/>
  <c r="F142" i="1"/>
  <c r="F141" i="1" s="1"/>
  <c r="H139" i="1"/>
  <c r="H138" i="1" s="1"/>
  <c r="G139" i="1"/>
  <c r="G138" i="1" s="1"/>
  <c r="F139" i="1"/>
  <c r="F138" i="1" s="1"/>
  <c r="H133" i="1"/>
  <c r="G133" i="1"/>
  <c r="F133" i="1"/>
  <c r="H130" i="1"/>
  <c r="G130" i="1"/>
  <c r="F130" i="1"/>
  <c r="H127" i="1"/>
  <c r="H126" i="1" s="1"/>
  <c r="G127" i="1"/>
  <c r="G126" i="1" s="1"/>
  <c r="F127" i="1"/>
  <c r="F126" i="1" s="1"/>
  <c r="H120" i="1"/>
  <c r="H119" i="1" s="1"/>
  <c r="G120" i="1"/>
  <c r="G119" i="1" s="1"/>
  <c r="F120" i="1"/>
  <c r="F119" i="1" s="1"/>
  <c r="H117" i="1"/>
  <c r="H116" i="1" s="1"/>
  <c r="G117" i="1"/>
  <c r="G116" i="1" s="1"/>
  <c r="F117" i="1"/>
  <c r="F116" i="1" s="1"/>
  <c r="H111" i="1"/>
  <c r="H110" i="1" s="1"/>
  <c r="H106" i="1" s="1"/>
  <c r="G111" i="1"/>
  <c r="G110" i="1" s="1"/>
  <c r="G106" i="1" s="1"/>
  <c r="F110" i="1"/>
  <c r="H108" i="1"/>
  <c r="G108" i="1"/>
  <c r="F108" i="1"/>
  <c r="F107" i="1" s="1"/>
  <c r="F98" i="1"/>
  <c r="F100" i="1"/>
  <c r="F102" i="1"/>
  <c r="H104" i="1"/>
  <c r="H95" i="1" s="1"/>
  <c r="H87" i="1" s="1"/>
  <c r="G104" i="1"/>
  <c r="G95" i="1" s="1"/>
  <c r="G87" i="1" s="1"/>
  <c r="F104" i="1"/>
  <c r="F251" i="1" l="1"/>
  <c r="F166" i="1"/>
  <c r="H115" i="1"/>
  <c r="G129" i="1"/>
  <c r="G125" i="1" s="1"/>
  <c r="G115" i="1"/>
  <c r="F95" i="1"/>
  <c r="F87" i="1" s="1"/>
  <c r="F408" i="1"/>
  <c r="G408" i="1"/>
  <c r="H408" i="1"/>
  <c r="F236" i="1"/>
  <c r="F106" i="1"/>
  <c r="F129" i="1"/>
  <c r="F125" i="1" s="1"/>
  <c r="F258" i="1"/>
  <c r="H263" i="1"/>
  <c r="G258" i="1"/>
  <c r="F115" i="1"/>
  <c r="H129" i="1"/>
  <c r="H125" i="1" s="1"/>
  <c r="F263" i="1"/>
  <c r="G166" i="1"/>
  <c r="G251" i="1"/>
  <c r="F137" i="1"/>
  <c r="H258" i="1"/>
  <c r="H251" i="1"/>
  <c r="H166" i="1"/>
  <c r="G263" i="1"/>
  <c r="G137" i="1"/>
  <c r="H137" i="1"/>
  <c r="G322" i="1"/>
  <c r="G321" i="1" s="1"/>
  <c r="H322" i="1"/>
  <c r="H321" i="1" s="1"/>
  <c r="F322" i="1"/>
  <c r="F321" i="1" s="1"/>
  <c r="G330" i="1"/>
  <c r="H330" i="1"/>
  <c r="G333" i="1"/>
  <c r="H333" i="1"/>
  <c r="F333" i="1"/>
  <c r="G335" i="1"/>
  <c r="H335" i="1"/>
  <c r="F335" i="1"/>
  <c r="G342" i="1"/>
  <c r="H342" i="1"/>
  <c r="F342" i="1"/>
  <c r="G344" i="1"/>
  <c r="H344" i="1"/>
  <c r="F344" i="1"/>
  <c r="G346" i="1"/>
  <c r="H346" i="1"/>
  <c r="F346" i="1"/>
  <c r="G360" i="1"/>
  <c r="G359" i="1" s="1"/>
  <c r="G358" i="1" s="1"/>
  <c r="H360" i="1"/>
  <c r="H359" i="1" s="1"/>
  <c r="H358" i="1" s="1"/>
  <c r="F359" i="1"/>
  <c r="F358" i="1" s="1"/>
  <c r="G379" i="1"/>
  <c r="H379" i="1"/>
  <c r="F379" i="1"/>
  <c r="G383" i="1"/>
  <c r="G382" i="1" s="1"/>
  <c r="H383" i="1"/>
  <c r="H382" i="1" s="1"/>
  <c r="F383" i="1"/>
  <c r="F382" i="1" s="1"/>
  <c r="G386" i="1"/>
  <c r="G385" i="1" s="1"/>
  <c r="H386" i="1"/>
  <c r="H385" i="1" s="1"/>
  <c r="F386" i="1"/>
  <c r="F385" i="1" s="1"/>
  <c r="F86" i="1" l="1"/>
  <c r="G86" i="1"/>
  <c r="H374" i="1"/>
  <c r="G374" i="1"/>
  <c r="F374" i="1"/>
  <c r="H341" i="1"/>
  <c r="H340" i="1" s="1"/>
  <c r="G341" i="1"/>
  <c r="G340" i="1" s="1"/>
  <c r="F154" i="1"/>
  <c r="F341" i="1"/>
  <c r="F340" i="1" s="1"/>
  <c r="F329" i="1"/>
  <c r="H154" i="1"/>
  <c r="H329" i="1"/>
  <c r="G329" i="1"/>
  <c r="G154" i="1"/>
  <c r="H86" i="1"/>
  <c r="G462" i="1"/>
  <c r="G459" i="1" s="1"/>
  <c r="G458" i="1" s="1"/>
  <c r="H462" i="1"/>
  <c r="H459" i="1" s="1"/>
  <c r="H458" i="1" s="1"/>
  <c r="F462" i="1"/>
  <c r="F459" i="1" s="1"/>
  <c r="G472" i="1"/>
  <c r="G471" i="1" s="1"/>
  <c r="H472" i="1"/>
  <c r="H471" i="1" s="1"/>
  <c r="F472" i="1"/>
  <c r="F471" i="1" s="1"/>
  <c r="G474" i="1"/>
  <c r="H474" i="1"/>
  <c r="F474" i="1"/>
  <c r="G661" i="1"/>
  <c r="G660" i="1" s="1"/>
  <c r="H661" i="1"/>
  <c r="H660" i="1" s="1"/>
  <c r="F661" i="1"/>
  <c r="F660" i="1" s="1"/>
  <c r="G657" i="1"/>
  <c r="G656" i="1" s="1"/>
  <c r="G655" i="1" s="1"/>
  <c r="H657" i="1"/>
  <c r="H656" i="1" s="1"/>
  <c r="H655" i="1" s="1"/>
  <c r="F656" i="1"/>
  <c r="F655" i="1" s="1"/>
  <c r="G644" i="1"/>
  <c r="H644" i="1"/>
  <c r="F644" i="1"/>
  <c r="G646" i="1"/>
  <c r="H646" i="1"/>
  <c r="F646" i="1"/>
  <c r="G648" i="1"/>
  <c r="H648" i="1"/>
  <c r="F648" i="1"/>
  <c r="G599" i="1"/>
  <c r="H599" i="1"/>
  <c r="F599" i="1"/>
  <c r="G601" i="1"/>
  <c r="H601" i="1"/>
  <c r="F601" i="1"/>
  <c r="G603" i="1"/>
  <c r="H603" i="1"/>
  <c r="F603" i="1"/>
  <c r="G605" i="1"/>
  <c r="H605" i="1"/>
  <c r="F605" i="1"/>
  <c r="G607" i="1"/>
  <c r="H607" i="1"/>
  <c r="F607" i="1"/>
  <c r="G609" i="1"/>
  <c r="H609" i="1"/>
  <c r="F609" i="1"/>
  <c r="G611" i="1"/>
  <c r="H611" i="1"/>
  <c r="F611" i="1"/>
  <c r="F618" i="1"/>
  <c r="G620" i="1"/>
  <c r="G617" i="1" s="1"/>
  <c r="H620" i="1"/>
  <c r="H617" i="1" s="1"/>
  <c r="F620" i="1"/>
  <c r="G635" i="1"/>
  <c r="H635" i="1"/>
  <c r="F635" i="1"/>
  <c r="G637" i="1"/>
  <c r="H637" i="1"/>
  <c r="F637" i="1"/>
  <c r="G639" i="1"/>
  <c r="H639" i="1"/>
  <c r="F639" i="1"/>
  <c r="G641" i="1"/>
  <c r="H641" i="1"/>
  <c r="F641" i="1"/>
  <c r="H633" i="1"/>
  <c r="G633" i="1"/>
  <c r="F633" i="1"/>
  <c r="G631" i="1"/>
  <c r="H631" i="1"/>
  <c r="F631" i="1"/>
  <c r="F617" i="1" l="1"/>
  <c r="F616" i="1" s="1"/>
  <c r="H630" i="1"/>
  <c r="F643" i="1"/>
  <c r="G643" i="1"/>
  <c r="G630" i="1"/>
  <c r="F630" i="1"/>
  <c r="H643" i="1"/>
  <c r="G596" i="1"/>
  <c r="G595" i="1" s="1"/>
  <c r="F596" i="1"/>
  <c r="F595" i="1" s="1"/>
  <c r="H596" i="1"/>
  <c r="H595" i="1" s="1"/>
  <c r="F324" i="1"/>
  <c r="G470" i="1"/>
  <c r="F458" i="1"/>
  <c r="G324" i="1"/>
  <c r="H324" i="1"/>
  <c r="G629" i="1"/>
  <c r="F629" i="1"/>
  <c r="H616" i="1"/>
  <c r="F470" i="1"/>
  <c r="H470" i="1"/>
  <c r="H629" i="1"/>
  <c r="G616" i="1"/>
  <c r="G623" i="1"/>
  <c r="G622" i="1" s="1"/>
  <c r="H623" i="1"/>
  <c r="F623" i="1"/>
  <c r="G627" i="1"/>
  <c r="H627" i="1"/>
  <c r="F627" i="1"/>
  <c r="F622" i="1" l="1"/>
  <c r="F10" i="1" s="1"/>
  <c r="H622" i="1"/>
</calcChain>
</file>

<file path=xl/sharedStrings.xml><?xml version="1.0" encoding="utf-8"?>
<sst xmlns="http://schemas.openxmlformats.org/spreadsheetml/2006/main" count="2216" uniqueCount="877">
  <si>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</si>
  <si>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</si>
  <si>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</si>
  <si>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</si>
  <si>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</si>
  <si>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</si>
  <si>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</si>
  <si>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</si>
  <si>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</si>
  <si>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</si>
  <si>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</si>
  <si>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</si>
  <si>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</si>
  <si>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</si>
  <si>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</si>
  <si>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</si>
  <si>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</si>
  <si>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</si>
  <si>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</si>
  <si>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</si>
  <si>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</si>
  <si>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</si>
  <si>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</si>
  <si>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</si>
  <si>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</si>
  <si>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</si>
  <si>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</si>
  <si>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</si>
  <si>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</si>
  <si>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</si>
  <si>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</si>
  <si>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</si>
  <si>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</si>
  <si>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</si>
  <si>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</si>
  <si>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</si>
  <si>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</si>
  <si>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</si>
  <si>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</si>
  <si>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</si>
  <si>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</si>
  <si>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</si>
  <si>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</si>
  <si>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</si>
  <si>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</si>
  <si>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</si>
  <si>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</si>
  <si>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</t>
  </si>
  <si>
    <t>01.0.99.03070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</si>
  <si>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</si>
  <si>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</si>
  <si>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</si>
  <si>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</si>
  <si>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</si>
  <si>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200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</si>
  <si>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</t>
  </si>
  <si>
    <t>01.0.99.03120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</si>
  <si>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</si>
  <si>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</si>
  <si>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</si>
  <si>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</si>
  <si>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</si>
  <si>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</si>
  <si>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</si>
  <si>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</si>
  <si>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</si>
  <si>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</si>
  <si>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</si>
  <si>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</si>
  <si>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</si>
  <si>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</si>
  <si>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</si>
  <si>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</si>
  <si>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</si>
  <si>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</si>
  <si>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</si>
  <si>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</si>
  <si>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</si>
  <si>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</si>
  <si>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</si>
  <si>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</si>
  <si>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</si>
  <si>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</si>
  <si>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</si>
  <si>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</si>
  <si>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</si>
  <si>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</si>
  <si>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</si>
  <si>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</si>
  <si>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</si>
  <si>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</si>
  <si>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</si>
  <si>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</si>
  <si>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01.6.99.00000</t>
  </si>
  <si>
    <t>01.6.99.42000</t>
  </si>
  <si>
    <t>01.6.99.42100</t>
  </si>
  <si>
    <t>01.6.99.42300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</si>
  <si>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</si>
  <si>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</si>
  <si>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01.9.99.00000</t>
  </si>
  <si>
    <t>01.9.99.42000</t>
  </si>
  <si>
    <t>01.9.99.42100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</si>
  <si>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</si>
  <si>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</si>
  <si>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02.1.00.00000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</si>
  <si>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</si>
  <si>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</si>
  <si>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</si>
  <si>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</si>
  <si>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</si>
  <si>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</si>
  <si>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</si>
  <si>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02.1.99.44100</t>
  </si>
  <si>
    <t>Музеи и постоянные выставки (Закупка товаров, работ и услуг для обеспечения государственных (муниципальных) нужд)</t>
  </si>
  <si>
    <t>Библиотеки</t>
  </si>
  <si>
    <t>02.1.99.44200</t>
  </si>
  <si>
    <t>Библиотеки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</si>
  <si>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</si>
  <si>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02.1.99.L4670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</si>
  <si>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</si>
  <si>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</si>
  <si>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</si>
  <si>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Уплата налога на имущество организаций, земельного и транспортного налогов</t>
  </si>
  <si>
    <t>02.2.89.00000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</si>
  <si>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</si>
  <si>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</si>
  <si>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</si>
  <si>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</si>
  <si>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</si>
  <si>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</si>
  <si>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</si>
  <si>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</si>
  <si>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</si>
  <si>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</si>
  <si>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</si>
  <si>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</si>
  <si>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</si>
  <si>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02.4.89.00000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</si>
  <si>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</si>
  <si>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</si>
  <si>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</si>
  <si>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</si>
  <si>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</si>
  <si>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 книжных фондов муниципальных общедоступных библиотек</t>
  </si>
  <si>
    <t>02.4.99.L519Б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</si>
  <si>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</si>
  <si>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</si>
  <si>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</si>
  <si>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</si>
  <si>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</si>
  <si>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</si>
  <si>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</si>
  <si>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</si>
  <si>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</si>
  <si>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</si>
  <si>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</si>
  <si>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</si>
  <si>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</si>
  <si>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</si>
  <si>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</si>
  <si>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</si>
  <si>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</si>
  <si>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</si>
  <si>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</si>
  <si>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</si>
  <si>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</si>
  <si>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</si>
  <si>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</si>
  <si>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</si>
  <si>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</si>
  <si>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</si>
  <si>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</si>
  <si>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</si>
  <si>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Меры социальной поддержки граждан</t>
  </si>
  <si>
    <t>03.0.06.06300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</si>
  <si>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</si>
  <si>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</si>
  <si>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</si>
  <si>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</si>
  <si>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03.0.06.28130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</si>
  <si>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</si>
  <si>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</si>
  <si>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</si>
  <si>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</si>
  <si>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</si>
  <si>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</si>
  <si>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</t>
  </si>
  <si>
    <t>03.0.06.28190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</si>
  <si>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</si>
  <si>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</si>
  <si>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</si>
  <si>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</si>
  <si>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</si>
  <si>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</si>
  <si>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</si>
  <si>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</si>
  <si>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</si>
  <si>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</si>
  <si>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</si>
  <si>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</si>
  <si>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</si>
  <si>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</si>
  <si>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</si>
  <si>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</si>
  <si>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</si>
  <si>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</si>
  <si>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</si>
  <si>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</si>
  <si>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</si>
  <si>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</si>
  <si>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</si>
  <si>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</si>
  <si>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</si>
  <si>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</si>
  <si>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</si>
  <si>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</si>
  <si>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</si>
  <si>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</si>
  <si>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</si>
  <si>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</si>
  <si>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</si>
  <si>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</si>
  <si>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</si>
  <si>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</si>
  <si>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</si>
  <si>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</si>
  <si>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</si>
  <si>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</si>
  <si>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</si>
  <si>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</si>
  <si>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03.0.06.28400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</si>
  <si>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</si>
  <si>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03.0.06.28410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</si>
  <si>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</si>
  <si>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</si>
  <si>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03.0.06.51370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</si>
  <si>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</si>
  <si>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</si>
  <si>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</si>
  <si>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</si>
  <si>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</si>
  <si>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</si>
  <si>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</si>
  <si>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</si>
  <si>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</si>
  <si>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</si>
  <si>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</si>
  <si>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</si>
  <si>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</si>
  <si>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</si>
  <si>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</si>
  <si>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</si>
  <si>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</si>
  <si>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</si>
  <si>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03.0.06.53800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</si>
  <si>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</si>
  <si>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</si>
  <si>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</si>
  <si>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</si>
  <si>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</si>
  <si>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</si>
  <si>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</si>
  <si>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</si>
  <si>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</si>
  <si>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</si>
  <si>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</si>
  <si>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</si>
  <si>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</si>
  <si>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</si>
  <si>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03.0.10.28000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</si>
  <si>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</si>
  <si>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Субсидия бюджетным учреждениям на иные цели</t>
  </si>
  <si>
    <t>03.0.20.00000</t>
  </si>
  <si>
    <t>Уплата налога на имущество организаций,земельного, транспортного налогов</t>
  </si>
  <si>
    <t>03.0.89.00000</t>
  </si>
  <si>
    <t>Центральный аппарат за счет средств местного бюджета</t>
  </si>
  <si>
    <t>03.0.89.20401</t>
  </si>
  <si>
    <t>Центральный аппарат за счет средств местного бюджета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</si>
  <si>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</si>
  <si>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03.0.89.28000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</si>
  <si>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</si>
  <si>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</si>
  <si>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</si>
  <si>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</si>
  <si>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</si>
  <si>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</si>
  <si>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</si>
  <si>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</si>
  <si>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</si>
  <si>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</si>
  <si>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</si>
  <si>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</si>
  <si>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</si>
  <si>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</si>
  <si>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</si>
  <si>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</si>
  <si>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03.0.P1.00000</t>
  </si>
  <si>
    <t>03.0.P1.06300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</si>
  <si>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</si>
  <si>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</si>
  <si>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</si>
  <si>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</si>
  <si>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</si>
  <si>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</si>
  <si>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</si>
  <si>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</si>
  <si>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</si>
  <si>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</si>
  <si>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</si>
  <si>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Муниципальная программа "Развитие физической культуры и спорта в Катав-Ивановском муниципальном районе на 2018-2022 годы"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</si>
  <si>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</si>
  <si>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</si>
  <si>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</si>
  <si>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</si>
  <si>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Реализация отраслевых мероприятий (Закупка товаров, работ и услуг для обеспечения государственных (муниципальных) нужд)</t>
  </si>
  <si>
    <t>Реализация отраслевых мероприятий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</si>
  <si>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</t>
  </si>
  <si>
    <t>06.0.07.20043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</si>
  <si>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</si>
  <si>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от 6 до 18 лет</t>
  </si>
  <si>
    <t>06.0.07.20045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</si>
  <si>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</si>
  <si>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</si>
  <si>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06.0.07.20047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</si>
  <si>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</si>
  <si>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</t>
  </si>
  <si>
    <t>06.0.07.2004Г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</si>
  <si>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(Закупка товаров, работ и услуг для обеспечения государственных (муниципальных) нужд)</t>
  </si>
  <si>
    <t>06.0.07.S0043</t>
  </si>
  <si>
    <t>06.0.07.S0045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</si>
  <si>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</si>
  <si>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06.0.07.S0047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</si>
  <si>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</si>
  <si>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06.0.07.S004Г</t>
  </si>
  <si>
    <t>Региональный проект "Создание для всех категорий и групп населения условий для занятий физической культуры и спортом,массовым спортом,в том числе повышение уровня обеспеченности населения объектами спорта и подготовка спортивного резерва"</t>
  </si>
  <si>
    <t>06.0.P5.00000</t>
  </si>
  <si>
    <t>Оснащение объектов спортивной инфраструктуры спортивно-технологическим оборудованием</t>
  </si>
  <si>
    <t>06.0.P5.52280</t>
  </si>
  <si>
    <t>Оснащение объектов спортивной инфраструктуры спортивно-технологическим оборудованием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</si>
  <si>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</si>
  <si>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</si>
  <si>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</si>
  <si>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</si>
  <si>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Муниципальная программа "Разработка документов территориального планирования Катав-Ивановского муниципального района на 2020-2022 годы"</t>
  </si>
  <si>
    <t>09.0.00.00000</t>
  </si>
  <si>
    <t>09.0.07.00000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</si>
  <si>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</si>
  <si>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</si>
  <si>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</si>
  <si>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</si>
  <si>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</si>
  <si>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</si>
  <si>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</si>
  <si>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</si>
  <si>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</si>
  <si>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</si>
  <si>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</si>
  <si>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</si>
  <si>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</si>
  <si>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</si>
  <si>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</si>
  <si>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</si>
  <si>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</si>
  <si>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</si>
  <si>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</si>
  <si>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</si>
  <si>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кадастр недвижимости сведений о границах населенных пунктов и территориальных зон Катав-Ивановского муниципального района Челябинской области на 2017-2020 годы"</t>
  </si>
  <si>
    <t>10.1.00.00000</t>
  </si>
  <si>
    <t>10.1.04.00000</t>
  </si>
  <si>
    <t>Субсидия на проведение работ по описанию местоположения границ территориальных зон Челябинской области (ОБ)</t>
  </si>
  <si>
    <t>10.1.04.99330</t>
  </si>
  <si>
    <t>Субсидия на проведение работ по описанию местоположения границ территориальных зон Челябинской области (ОБ)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</si>
  <si>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населенных пунктов Челябинской области</t>
  </si>
  <si>
    <t>10.1.04.S9932</t>
  </si>
  <si>
    <t>Софинансирование на проведение работ по описанию местоположения границ населенных пунктов Челябинской области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</si>
  <si>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территориальных зон Челябинской области</t>
  </si>
  <si>
    <t>10.1.04.S9933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</si>
  <si>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</si>
  <si>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13.0.00.00000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</si>
  <si>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</si>
  <si>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</si>
  <si>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</si>
  <si>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13.0.29.L4970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</si>
  <si>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</si>
  <si>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</si>
  <si>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</si>
  <si>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</si>
  <si>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</si>
  <si>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</si>
  <si>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</si>
  <si>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</si>
  <si>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</si>
  <si>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05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</si>
  <si>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</si>
  <si>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</si>
  <si>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</si>
  <si>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</si>
  <si>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</si>
  <si>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</si>
  <si>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</si>
  <si>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</si>
  <si>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</si>
  <si>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Подготовка к отопительному сезону (Закупка товаров, работ и услуг для обеспечения государственных (муниципальных) нужд)</t>
  </si>
  <si>
    <t>Подготовка к отопительному сезону (ОБ)</t>
  </si>
  <si>
    <t>16.1.41.14060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</si>
  <si>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</si>
  <si>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</si>
  <si>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</si>
  <si>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Субвенции  из областного бюджета</t>
  </si>
  <si>
    <t>17.0.02.00000</t>
  </si>
  <si>
    <t>17.0.02.51601</t>
  </si>
  <si>
    <t>500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</si>
  <si>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</si>
  <si>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</si>
  <si>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</si>
  <si>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</si>
  <si>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</si>
  <si>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</t>
  </si>
  <si>
    <t>18.0.08.51702</t>
  </si>
  <si>
    <t>Иные межбюджетные трансферты за счет собственных средств района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</si>
  <si>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</si>
  <si>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</si>
  <si>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19.0.E8.00000</t>
  </si>
  <si>
    <t>Организация и проведение мероприятий с детьми и молодежью</t>
  </si>
  <si>
    <t>19.0.E8.S1010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</si>
  <si>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</si>
  <si>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и проведение мероприятий с детьми и молодежью (Социальное обеспечение и иные выплаты населению)</t>
  </si>
  <si>
    <t>Муниципальная программа "Развитие образования в Катав-Ивановском муниципальном районе 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</si>
  <si>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</si>
  <si>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</si>
  <si>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</si>
  <si>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</si>
  <si>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</si>
  <si>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21.0.99.00000</t>
  </si>
  <si>
    <t>Организация отдыха детей в каникулярное время</t>
  </si>
  <si>
    <t>21.0.99.S3010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</si>
  <si>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</si>
  <si>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</si>
  <si>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21.0.99.S3030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</si>
  <si>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</si>
  <si>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</si>
  <si>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21.0.99.S3040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</si>
  <si>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</si>
  <si>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</t>
  </si>
  <si>
    <t>21.0.99.S3300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</si>
  <si>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</si>
  <si>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Проведение капитального ремонта зданий и сооружений муниципальных организаций дополнительного образования</t>
  </si>
  <si>
    <t>21.0.99.S3320</t>
  </si>
  <si>
    <t>Проведение капитального ремонта зданий и сооружений муниципальных организаций дополнительного образования (Закупка товаров, работ и услуг для обеспечения государственных (муниципальных) нужд)</t>
  </si>
  <si>
    <t>Проведение ремонтных работ по замене оконных блоков в муниципальных образовательных организациях</t>
  </si>
  <si>
    <t>21.0.99.S3330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</si>
  <si>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</si>
  <si>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Региональный проект "Современная школа"</t>
  </si>
  <si>
    <t>21.0.E1.00000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</si>
  <si>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</si>
  <si>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21.0.E1.51690</t>
  </si>
  <si>
    <t>Обновление материально-технической базы для формирования у обучающихся современных технологических и гуманитарных навыков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</si>
  <si>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</si>
  <si>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21.0.E1.S3050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</si>
  <si>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</si>
  <si>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Региональный проект "Цифровая образовательная среда"</t>
  </si>
  <si>
    <t>21.0.E4.00000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</si>
  <si>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</t>
  </si>
  <si>
    <t>21.0.E4.52100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</si>
  <si>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</si>
  <si>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</si>
  <si>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</si>
  <si>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</si>
  <si>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</si>
  <si>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22.0.99.S4020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</si>
  <si>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</si>
  <si>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</si>
  <si>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22.0.99.S4060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</si>
  <si>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</si>
  <si>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Проведение капитального ремонта зданий и сооружений муниципальных организаций дошкольного образования</t>
  </si>
  <si>
    <t>22.0.99.S4080</t>
  </si>
  <si>
    <t>Проведение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</si>
  <si>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Муниципальная программа "Переселение в 2020-2022 годы граждан из аварийного жилищного фонда Катав-Ивановского муниципального района"</t>
  </si>
  <si>
    <t>23.0.00.00000</t>
  </si>
  <si>
    <t>Региональный проект "Обеспечение устойчивого сокращения непригодного для проживания жилищного фонда"</t>
  </si>
  <si>
    <t>23.0.F3.00000</t>
  </si>
  <si>
    <t>Обеспечение мероприятий по переселению граждан из аварийного жилищного фонда за счет средств ОБ</t>
  </si>
  <si>
    <t>23.0.F3.67484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</si>
  <si>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</t>
  </si>
  <si>
    <t>26.0.00.00000</t>
  </si>
  <si>
    <t>26.0.99.00000</t>
  </si>
  <si>
    <t>Проведение капитального ремонта зданий муниципальных общеобразовательных организаций</t>
  </si>
  <si>
    <t>26.0.99.S1010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</si>
  <si>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</si>
  <si>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Муниципальная программа "Поддержка садоводческих и некоммерческих товариществ граждан, расположенных на территории Катав-Ивановского муниципального района"</t>
  </si>
  <si>
    <t>27.0.00.00000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</si>
  <si>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</si>
  <si>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</si>
  <si>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27.0.06.00010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</si>
  <si>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</si>
  <si>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Непрограмное направление деятельности</t>
  </si>
  <si>
    <t>70.0.00.00000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</si>
  <si>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</si>
  <si>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</si>
  <si>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</si>
  <si>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</si>
  <si>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</si>
  <si>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</si>
  <si>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</si>
  <si>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</si>
  <si>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</si>
  <si>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</si>
  <si>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</si>
  <si>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</si>
  <si>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</si>
  <si>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</si>
  <si>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</si>
  <si>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</si>
  <si>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</si>
  <si>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</si>
  <si>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</si>
  <si>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</t>
  </si>
  <si>
    <t>70.0.00.22030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</si>
  <si>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</si>
  <si>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</si>
  <si>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</si>
  <si>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</si>
  <si>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</si>
  <si>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</si>
  <si>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</si>
  <si>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</si>
  <si>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</si>
  <si>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</si>
  <si>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</si>
  <si>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</si>
  <si>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</si>
  <si>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</si>
  <si>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</si>
  <si>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</si>
  <si>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</si>
  <si>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</si>
  <si>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</si>
  <si>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</si>
  <si>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</si>
  <si>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</si>
  <si>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</si>
  <si>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</si>
  <si>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</si>
  <si>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</si>
  <si>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</si>
  <si>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</si>
  <si>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</si>
  <si>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</si>
  <si>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</si>
  <si>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</si>
  <si>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</si>
  <si>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</si>
  <si>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</si>
  <si>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</si>
  <si>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</si>
  <si>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</si>
  <si>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</t>
  </si>
  <si>
    <t>70.0.10.29900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</si>
  <si>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</si>
  <si>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</si>
  <si>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</si>
  <si>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</si>
  <si>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</si>
  <si>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</si>
  <si>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</si>
  <si>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</si>
  <si>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</si>
  <si>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</si>
  <si>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</si>
  <si>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</si>
  <si>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</si>
  <si>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</si>
  <si>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</si>
  <si>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</si>
  <si>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</si>
  <si>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</si>
  <si>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</si>
  <si>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</si>
  <si>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</si>
  <si>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</si>
  <si>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2018-2022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</si>
  <si>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</si>
  <si>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</si>
  <si>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</si>
  <si>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80.0.30.52103</t>
  </si>
  <si>
    <t>80.0.30.52104</t>
  </si>
  <si>
    <t>80.0.30.52105</t>
  </si>
  <si>
    <t>80.0.30.52106</t>
  </si>
  <si>
    <t>80.0.30.52107</t>
  </si>
  <si>
    <t>80.0.30.52108</t>
  </si>
  <si>
    <t>80.0.30.52109</t>
  </si>
  <si>
    <t>Муниципальная программа "Ремонт автомобильных дорог общего пользования Катав-Ивановского муниципального района на 2018-2022 годы"</t>
  </si>
  <si>
    <t>81.0.00.00000</t>
  </si>
  <si>
    <t>Ремонт автомобильных дорог общего пользования</t>
  </si>
  <si>
    <t>81.0.31.00000</t>
  </si>
  <si>
    <t>81.0.31.00001</t>
  </si>
  <si>
    <t>(ОБ) Капитальный ремонт, ремонт и содержание автомобильных дорог общего пользования</t>
  </si>
  <si>
    <t>81.0.31.06050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</si>
  <si>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</si>
  <si>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2018-2022 годы"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</si>
  <si>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</si>
  <si>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</si>
  <si>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</si>
  <si>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</si>
  <si>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82.0.48.06050</t>
  </si>
  <si>
    <t>Муниципальная программа "Капитальное строительство на территории Катав-Ивановского муниципального района на 2018-2022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</si>
  <si>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</si>
  <si>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</si>
  <si>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</si>
  <si>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</si>
  <si>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83.0.09.14050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</si>
  <si>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</si>
  <si>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Реализация инвестиционных проектов на территории муниципальных образований</t>
  </si>
  <si>
    <t>83.0.09.2004В</t>
  </si>
  <si>
    <t>Реализация инвестиционных проектов на территории муниципальных образований (Закупка товаров, работ и услуг для обеспечения государственных (муниципальных) нужд)</t>
  </si>
  <si>
    <t>Софинансирование на реализацию инвестиционных проектов</t>
  </si>
  <si>
    <t>83.0.09.S004В</t>
  </si>
  <si>
    <t>Софинансирование на реализацию инвестиционных проектов (Закупка товаров, работ и услуг для обеспечения государственных (муниципальных) нужд)</t>
  </si>
  <si>
    <t>Софинансирование на строительство газопроводов и газовых сетей</t>
  </si>
  <si>
    <t>83.0.09.S4050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</si>
  <si>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</si>
  <si>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2018-2022 годы"</t>
  </si>
  <si>
    <t>84.0.00.00000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</si>
  <si>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</si>
  <si>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</si>
  <si>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</si>
  <si>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</si>
  <si>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</si>
  <si>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>Региональный проект "Формирование комфортной городской среды"</t>
  </si>
  <si>
    <t>85.0.F2.00000</t>
  </si>
  <si>
    <t>Субсидия на реализацию программ формирования современной городской среды</t>
  </si>
  <si>
    <t>85.0.F2.55550</t>
  </si>
  <si>
    <t>Субсидия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</si>
  <si>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Муниципальная программа "Переселение в 2019-2021 годы граждан из жилищного фонда Катав-Ивановского муниципального района, признанным непригодным для проживания"</t>
  </si>
  <si>
    <t>86.0.00.00000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</si>
  <si>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</si>
  <si>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Распределение бюджетных ассигнований 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 и  подразделам классификации расходов  бюджетов бюджетной системы Российской Федерации на 2020 год и на плановый период 2021 и 2022 годов</t>
  </si>
  <si>
    <t>к Решению Собрания депутатов Катав-Ивановского муниципального района "О районном бюджете  на 2020 год и на плановый период 2021 и 2022 годов"</t>
  </si>
  <si>
    <t>Приложение 6</t>
  </si>
  <si>
    <t>целевая статья</t>
  </si>
  <si>
    <t>группа видов расходов</t>
  </si>
  <si>
    <t>раздел</t>
  </si>
  <si>
    <t>подраздел</t>
  </si>
  <si>
    <t>2020 год</t>
  </si>
  <si>
    <t>2021 год</t>
  </si>
  <si>
    <t>2022 год</t>
  </si>
  <si>
    <t>Региональный проект "Финансовая поддержка семей при рождении детей"</t>
  </si>
  <si>
    <t>Региональный проект "Социальная активность"</t>
  </si>
  <si>
    <t>83.0.09.00081</t>
  </si>
  <si>
    <t>Разработка проектно-сметной документации по строительству клуба "Маяк"</t>
  </si>
  <si>
    <t>Разработка проектно-сметной документации по строительству ФОКа</t>
  </si>
  <si>
    <t>83.0.09.20000</t>
  </si>
  <si>
    <t>Муниципальная программа "Развитие Катав-Ивановского муниципального района в сфере жилищно-коммунального хозяйства и транспорта на 2020-2022 годы"</t>
  </si>
  <si>
    <t>Ежемесячноесоциальное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</si>
  <si>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</si>
  <si>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радиовещанию"(Закупка товаров, работ и услуг для обеспечения государственных (муниципальных) нужд)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</si>
  <si>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радиовещанию"(Социальное обеспечение и иные выплаты населению)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</si>
  <si>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</t>
  </si>
  <si>
    <t>03.0.06.28430</t>
  </si>
  <si>
    <t>Выравнивание бюджетной обеспеченности поселений</t>
  </si>
  <si>
    <t>Выравнивание бюджетной обеспеченности поселений  (Межбюджетные трансферты)</t>
  </si>
  <si>
    <t>Благоустройство зданий муниципальных общеобразовательных организаций в целях соблюдения требований к воздушно-тепловому режиму,водоотведению и канализации (Закупка товаров, работ и услуг для обеспечения государственных (муниципальных) нужд)</t>
  </si>
  <si>
    <t xml:space="preserve">Благоустройство зданий муниципальных общеобразовательных организаций в целях соблюдения требований к воздушно-тепловому режиму,водоотведению и канализации </t>
  </si>
  <si>
    <t>21.0.99.R2550</t>
  </si>
  <si>
    <t>Субсидии бюджетным учреждениям на иные цели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</si>
  <si>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</si>
  <si>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70.0.20.00000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</si>
  <si>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2020-2022 годы</t>
  </si>
  <si>
    <t>Организация мероприятий по отлову животных без владельцев, в т.ч. их транспортировке и немедленной передаче в приюты для животных</t>
  </si>
  <si>
    <t>Организация мероприятий по отлову животных без владельцев, в т.ч.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</si>
  <si>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84.0.00.61081</t>
  </si>
  <si>
    <t>Организация мероприятий, проводимых в приютах для животных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</si>
  <si>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</si>
  <si>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84.0.00.61082</t>
  </si>
  <si>
    <t>86.0.F3.14070</t>
  </si>
  <si>
    <t>86.0.F3.00000</t>
  </si>
  <si>
    <t>23.0.F3.67483</t>
  </si>
  <si>
    <t>Обеспечение мероприятий по переселению граждан из аварийного жилищного фонда за счет средств Фонда содействия реформированию ЖКХ</t>
  </si>
  <si>
    <t>70.0.07.52106</t>
  </si>
  <si>
    <t>70.0.07.52107</t>
  </si>
  <si>
    <t>70.0.07.52109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</si>
  <si>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</si>
  <si>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района"</t>
  </si>
  <si>
    <t>02.1.99.42300</t>
  </si>
  <si>
    <t>Приобретение технических средств реабилитации для пунктов проката в муниципальных учреждениях системы социальной защиты населения(Предоставление субсидий бюджетным, автономным учреждениям и иным некоммерческим организациям)</t>
  </si>
  <si>
    <t>Приобретение технических средств реабилитации для пунктов проката в муниципальных учреждениях системы социальной защиты населения</t>
  </si>
  <si>
    <t>03.0.20.08080</t>
  </si>
  <si>
    <t>Строительство,ремонт.реконструкция и оснащение спортивных объектов</t>
  </si>
  <si>
    <t>Строительство,ремонт.реконструкция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</si>
  <si>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</si>
  <si>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Центральный аппарат за счет средств местного бюджета (Социальное обеспечение и иные выплаты населению)</t>
  </si>
  <si>
    <t>03.0 00 20401</t>
  </si>
  <si>
    <t>Центральный аппарат за счет средств местного бюджета(Расходы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</si>
  <si>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</si>
  <si>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(Иные бюджетные ассигнования)</t>
  </si>
  <si>
    <t>Оценка недвижимости, признание прав и регулирование отношений по государственной и муниципальной  собственности (Иные бюджетные ассигнования)</t>
  </si>
  <si>
    <t>Муниципальная программа "Чистая вода" на территории Катав-Ивановского муниципального района на 2014-2021 годы"</t>
  </si>
  <si>
    <t>12.0.00.00000</t>
  </si>
  <si>
    <t>Обеспечение население питьевой водой на межмуниципальном уровне</t>
  </si>
  <si>
    <t>12.0.05.00000</t>
  </si>
  <si>
    <t>Выполнение работ и услуг в Лесном СП (Закупка товаров, работ и услуг для обеспечения государственных (муниципальных) нужд)</t>
  </si>
  <si>
    <t>12.0.05.00005</t>
  </si>
  <si>
    <t>Иные межбюджетные трансферты по переданным полномочиям в бюджет Верх-Катавского сельского поселения за счет собственных средств района (Межбюджетные трансферты)</t>
  </si>
  <si>
    <t>12.0.05.52104</t>
  </si>
  <si>
    <t>Иные межбюджетные трансферты по переданным полномочиям в бюджет Орловского сельского поселения за счет собственных средств района (Межбюджетные трансферты)</t>
  </si>
  <si>
    <t>12.0.05.52107</t>
  </si>
  <si>
    <t>Иные межбюджетные трансферты по переданным полномочиям в бюджет Тюлюкского сельского поселения за счет собственных средств района (Межбюджетные трансферты)</t>
  </si>
  <si>
    <t>12.0.05.52109</t>
  </si>
  <si>
    <t>13.0.29.S4970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</si>
  <si>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</si>
  <si>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15.0.00.00000</t>
  </si>
  <si>
    <t>Подпрограмма "Прочие мероприятия по благоустройству КИМР"</t>
  </si>
  <si>
    <t>15.3.00.00000</t>
  </si>
  <si>
    <t>Прочие мероприятия по благоустройству Катав-Ивановского муниципального района</t>
  </si>
  <si>
    <t>Прочие мероприятия по благоустройству Катав-Ивановского муниципального района (Закупка товаров, работ и услуг для обеспечения государственных (муниципальных) нужд)</t>
  </si>
  <si>
    <t xml:space="preserve">05 </t>
  </si>
  <si>
    <t>Выполнение работ и услуг в Катав-Ивановском городском поселении</t>
  </si>
  <si>
    <t>15.3.38.00001</t>
  </si>
  <si>
    <t>Выполнение работ и услуг в Катав-Ивановском городском поселении (Закупка товаров, работ и услуг для обеспечения государственных (муниципальных) нужд)</t>
  </si>
  <si>
    <t>15.3.38.52107</t>
  </si>
  <si>
    <t>15.3.38.52109</t>
  </si>
  <si>
    <t>15.3.38.00000</t>
  </si>
  <si>
    <t xml:space="preserve">Выполнение работ и услуг в Катав-Ивановском городском поселении </t>
  </si>
  <si>
    <t xml:space="preserve">Иные межбюджетные трансферты по переданным полномочиям в бюджет Орловского сельского поселения за счет собственных средств района </t>
  </si>
  <si>
    <t xml:space="preserve">Иные межбюджетные трансферты по переданным полномочиям в бюджет Тюлюкского сельского поселения за счет собственных средств района </t>
  </si>
  <si>
    <t xml:space="preserve">ГП "Обеспечение доступным и комфортным жильем граждан РФ" п/п "Оказание молодым семьям гос.поддержки для улучшения жил.условий" </t>
  </si>
  <si>
    <t xml:space="preserve">Иные межбюджетные трансферты по переданным полномочиям в бюджет Верх-Катавского сельского поселения за счет собственных средств района </t>
  </si>
  <si>
    <t xml:space="preserve">Выполнение работ и услуг в Лесном СП </t>
  </si>
  <si>
    <t>Подготовка к отопительному сезону (ОБ)(Межбюджетные трансферты)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</si>
  <si>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</si>
  <si>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16.3.00.00000</t>
  </si>
  <si>
    <t>Прочие мероприятия по поддержке автотранспортного предприятия</t>
  </si>
  <si>
    <t>16.3.53.00000</t>
  </si>
  <si>
    <t>Прочие мероприятия по поддержке автотранспортного предприятия (Закупка товаров, работ и услуг для обеспечения государственных (муниципальных) нужд)</t>
  </si>
  <si>
    <t>Прочие мероприятия по поддержке автотранспортного предприятия (Иные бюджетные ассигнования)</t>
  </si>
  <si>
    <t xml:space="preserve"> Софинансирование на беспечение мероприятий по переселению граждан из аварийного жилищного фонда </t>
  </si>
  <si>
    <t>23.0.F3.6748S</t>
  </si>
  <si>
    <t>Обеспечение мероприятий по переселению граждан из аварийного жилищного фонда за счет средств Фонда содействия реформированию ЖКХ (Межбюджетные трансферты)</t>
  </si>
  <si>
    <t>Обеспечение мероприятий по переселению граждан из аварийного жилищного фонда за счет средств ОБ (Межбюджетные трансферты)</t>
  </si>
  <si>
    <t>Софинансирование на обеспечение мероприятий по переселению граждан из аварийного жилищного фонда за счет средств ОБ (Межбюджетные трансферты)</t>
  </si>
  <si>
    <t>Иные межбюджетные трансферты на оказание поддержки садоводческим некоммерческим товариществам</t>
  </si>
  <si>
    <t>27.0.55.61060</t>
  </si>
  <si>
    <t>Иные межбюджетные трансферты на оказание поддержки садоводческим некоммерческим товариществам  (Предоставление субсидий бюджетным, автономным учреждениям и иным некоммерческим организациям)</t>
  </si>
  <si>
    <t xml:space="preserve">Содержание автомобильных дорог общего пользования на межмуниципальном уровне </t>
  </si>
  <si>
    <t>Содержание автомобильных дорог общего пользования на межмуниципальном уровне  (Закупка товаров, работ и услуг для обеспечения государственных (муниципальных) нужд)</t>
  </si>
  <si>
    <t xml:space="preserve">Иные межбюджетные трансферты по переданным полномочиям в бюджет Месединского сельского поселения за счет собственных средств района </t>
  </si>
  <si>
    <t>Иные межбюджетные трансферты по переданным полномочиям в бюджет Месединского сельского поселения за счет собственных средств района (Межбюджетные трансферты)</t>
  </si>
  <si>
    <t xml:space="preserve">Иные межбюджетные трансферты по переданным полномочиям в бюджет Бедярышского сельского поселения за счет собственных средств района </t>
  </si>
  <si>
    <t>Иные межбюджетные трансферты по переданным полномочиям в бюджет Бедярышского сельского поселения за счет собственных средств района (Межбюджетные трансферты)</t>
  </si>
  <si>
    <t xml:space="preserve">Иные межбюджетные трансферты по переданным полномочиям в бюджет Лесного сельского поселения за счет собственных средств района </t>
  </si>
  <si>
    <t>Иные межбюджетные трансферты по переданным полномочиям в бюджет Лесного сельского поселения за счет собственных средств района (Межбюджетные трансферты)</t>
  </si>
  <si>
    <t xml:space="preserve">Иные межбюджетные трансферты по переданным полномочиям в бюджет Серпиевского сельского поселения за счет собственных средств района </t>
  </si>
  <si>
    <t>Иные межбюджетные трансферты по переданным полномочиям в бюджет Серпиевского сельского поселения за счет собственных средств района (Межбюджетные трансферты)</t>
  </si>
  <si>
    <t>Прочие мероприятия по поддержке автотранспортого предприятия</t>
  </si>
  <si>
    <t>80.0.53.00000</t>
  </si>
  <si>
    <t>80.0.53.00001</t>
  </si>
  <si>
    <t>Выполнение работ и услуг в Катав-Ивановском городском поселении  (Иные бюджетные ассигнования)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</si>
  <si>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</si>
  <si>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Выполнение работ, услуг в Катав-Ивановском городском поселении</t>
  </si>
  <si>
    <t>82.0.48.00001</t>
  </si>
  <si>
    <t>Разработка проектно-сметной документации по строительству клуба "Маяк" (Капитальные вложения в объекты государственной (муниципальной) собственности)</t>
  </si>
  <si>
    <t>Разработка проектно-сметной документации по строительству ФОКа (Капитальные вложения в объекты государственной (муниципальной) собственности)</t>
  </si>
  <si>
    <t>84.0.37.00001</t>
  </si>
  <si>
    <t>Федеральный проект "Комплексная система обращения с твердыми коммунальными отходами"</t>
  </si>
  <si>
    <t>84.0.G2.00000</t>
  </si>
  <si>
    <t>Создание и содержание мест (площадок) накопления твердых коммунальных отходов</t>
  </si>
  <si>
    <t>84.0.G2.43120</t>
  </si>
  <si>
    <t>Создание и содержание мест (площадок) накопления твердых коммунальных отходов (Межбюджетные трансферты)</t>
  </si>
  <si>
    <t>Субсидия на реализацию программ формирования современной городской среды (Межбюджетные трансферты)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</si>
  <si>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(Межбюджетные трансферты)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</si>
  <si>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(Межбюджетные трансферты)</t>
  </si>
  <si>
    <t>86.0.F3.1407S</t>
  </si>
  <si>
    <t>01.6.99.43300</t>
  </si>
  <si>
    <t>01.9.99.43300</t>
  </si>
  <si>
    <t>02.1.00.L4670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</si>
  <si>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</si>
  <si>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02.1.09.00000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</si>
  <si>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</si>
  <si>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</si>
  <si>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</si>
  <si>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Софинансирование на строительство клуба "Маяк"</t>
  </si>
  <si>
    <t>Софинансирование на строительство клуба "Маяк"(Капитальные вложения в объекты государственной (муниципальной) собственности)</t>
  </si>
  <si>
    <t>02.1.09.S6813</t>
  </si>
  <si>
    <t>Региональный проект "Цифровая культура"</t>
  </si>
  <si>
    <t>02.3.А3.00000</t>
  </si>
  <si>
    <t>02.3.А3.54530</t>
  </si>
  <si>
    <t>Создание виртуальных концертных залов (Закупка товаров, работ и услуг для обеспечения государственных (муниципальных) нужд)</t>
  </si>
  <si>
    <t>Региональный проект "Культурная среда"</t>
  </si>
  <si>
    <t>Создание модельных муниципальных библиотек (Закупка товаров, работ и услуг для обеспечения государственных (муниципальных) нужд)</t>
  </si>
  <si>
    <t>02.4.А1.00000</t>
  </si>
  <si>
    <t>02.4.А1.54540</t>
  </si>
  <si>
    <t>Государственная поддержка лучших работников сельских учреждений культуры</t>
  </si>
  <si>
    <t>02.5.99.R519Г</t>
  </si>
  <si>
    <t>Государственная поддержка лучших работников сельских учреждений культуры(Социальное обеспечение и иные выплаты населению)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</si>
  <si>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</si>
  <si>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</si>
  <si>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02.7.99.00000</t>
  </si>
  <si>
    <t>Музеи и постоянные выставки(Закупка товаров, работ и услуг для обеспечения государственных (муниципальных) нужд)</t>
  </si>
  <si>
    <t>02.7.99.44100</t>
  </si>
  <si>
    <t>Адресная субсидия гражданам в связи с ростом платы за коммунальные услуги(Закупка товаров, работ и услуг для обеспечения государственных (муниципальных) нужд)</t>
  </si>
  <si>
    <t>03.0.06.5380F</t>
  </si>
  <si>
    <t>03.0.20.28000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</si>
  <si>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родителей(Иные бюджетные ассигнования)</t>
  </si>
  <si>
    <t>03.0.89.28100</t>
  </si>
  <si>
    <t>Мероприятия в соответствии с календарным планом</t>
  </si>
  <si>
    <t>06.0.07.00010</t>
  </si>
  <si>
    <t>Мероприятия в соответствии с календарным планом(Расходы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</si>
  <si>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планом(Закупка товаров, работ и услуг для обеспечения государственных (муниципальных) нужд)</t>
  </si>
  <si>
    <t>Мероприятия в соответствии с календарным планом(Социальное обеспечение и иные выплаты населению)</t>
  </si>
  <si>
    <t>Мероприятия в соответствии с календарным планом (Иные бюджетные ассигнования)</t>
  </si>
  <si>
    <t>Мероприятия по футболу</t>
  </si>
  <si>
    <t>06.0.07.00011</t>
  </si>
  <si>
    <t>Мероприятия по футболу(Расходы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</si>
  <si>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</si>
  <si>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футболу(Социальное обеспечение и иные выплаты населению)</t>
  </si>
  <si>
    <t>Центральный аппарат за счет средств местного бюджета(Закупка товаров, работ и услуг для обеспечения государственных (муниципальных) нужд)</t>
  </si>
  <si>
    <t>Мероприятия в общеобразовательных учреждениях</t>
  </si>
  <si>
    <t>21.0.07.42100</t>
  </si>
  <si>
    <t>Мероприятия в общеобразовательных учреждениях (Закупка товаров, работ и услуг для обеспечения государственных (муниципальных) нужд)</t>
  </si>
  <si>
    <t>Мероприятия в общеобразовательных учреждениях(Иные бюджетные ассигнования)</t>
  </si>
  <si>
    <t>Мероприятия в учреждениях дополнительного образования</t>
  </si>
  <si>
    <t>Мероприятия в учреждениях дополнительного образования(Расходы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</si>
  <si>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21.0.07.42300</t>
  </si>
  <si>
    <t>Общеобразовательные учреждения(Закупка товаров, работ и услуг для обеспечения государственных (муниципальных) нужд)</t>
  </si>
  <si>
    <t>21.0.99.42100</t>
  </si>
  <si>
    <t>Иные межбюджетные трансферты на ежемесячное денежное врзнаграждение за классное руководство педагогическим работникам государственных и муниципальных образовательных организаций(Расходы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</si>
  <si>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21.0.99.53035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</si>
  <si>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 (Закупка товаров, работ и услуг для обеспечения государственных (муниципальных) нужд)</t>
  </si>
  <si>
    <t>21.0.99.L3044</t>
  </si>
  <si>
    <t>Приобретение оборудования для пищеблоков муниципальных общеобразовательных организаций, реализующих программы начального общего образования (Закупка товаров, работ и услуг для обеспечения государственных (муниципальных) нужд)</t>
  </si>
  <si>
    <t>21.0.99.S3230</t>
  </si>
  <si>
    <t xml:space="preserve">Приобретение оборудования для пищеблоков муниципальных общеобразовательных организаций, реализующих программы начального общего образования </t>
  </si>
  <si>
    <t>Приобретение образовательными организациями средств защиты для обеспечения санитарно-эпидемиологической безопасности</t>
  </si>
  <si>
    <t>21.0.99.S3380</t>
  </si>
  <si>
    <t>Приобретение образовательными организациями средств защиты для обеспечения санитарно-эпидемиологической безопасности(Закупка товаров, работ и услуг для обеспечения государственных (муниципальных) нужд)</t>
  </si>
  <si>
    <t>Муниципальная программа"Развитие информационного общества в Катав-Ивановском муниципальном районе на 2019-2030года"</t>
  </si>
  <si>
    <t>28.0.00.00000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</si>
  <si>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</si>
  <si>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28.0.00.60001</t>
  </si>
  <si>
    <t>Работы по информационной безопасности(Закупка товаров, работ и услуг для обеспечения государственных (муниципальных) нужд)</t>
  </si>
  <si>
    <t>28.0.00.60003</t>
  </si>
  <si>
    <t>Техническое сопровождение ПО(Закупка товаров, работ и услуг для обеспечения государственных (муниципальных) нужд)</t>
  </si>
  <si>
    <t>28.0.00.60004</t>
  </si>
  <si>
    <t>Приобретение отечественного аппаратного и программного обеспечения(Закупка товаров, работ и услуг для обеспечения государственных (муниципальных) нужд)</t>
  </si>
  <si>
    <t>28.0.00.60006</t>
  </si>
  <si>
    <t>Содержание системы "Безопасный город"(Закупка товаров, работ и услуг для обеспечения государственных (муниципальных) нужд)</t>
  </si>
  <si>
    <t>28.0.00.60007</t>
  </si>
  <si>
    <t>Муниципальная программа "Укрепление общественного здоровья" в Катав-Ивановском муниципальном районе на 2020-2022 годы</t>
  </si>
  <si>
    <t>29.0.00.00000</t>
  </si>
  <si>
    <t>29.0.55.00000</t>
  </si>
  <si>
    <t>Субсидии(гранты в форме субсидий),предоставляемые на конкурсной основе на укрепление материально-технической базы учреждений здравоохранения (Предоставление субсидий бюджетным, автономным учреждениям и иным некоммерческим организациям)</t>
  </si>
  <si>
    <t>29.0.55.00100</t>
  </si>
  <si>
    <t>Содержание контрольно-счетной палаты муниципального образования за счет средств местного бюджета(Иные бюджетные ассигнования)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</si>
  <si>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</si>
  <si>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поколения(Межбюджетные трансферты)</t>
  </si>
  <si>
    <t>70.0.00.S004Г</t>
  </si>
  <si>
    <t>Субсидии из областного бюджета</t>
  </si>
  <si>
    <t>70.0.01.00000</t>
  </si>
  <si>
    <t>Оплата услуг специалистов по организации физкультурно-оздоровительной и спортивно-массовой работы с населением от 6 до 18 лет(Межбюджетные трансферты)</t>
  </si>
  <si>
    <t>70.0.01.20045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</si>
  <si>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(Межбюджетные трансферты)</t>
  </si>
  <si>
    <t>70.0.01.2004Г</t>
  </si>
  <si>
    <t xml:space="preserve"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</t>
  </si>
  <si>
    <t>Проведение выборов представительных органов муниципальных образований</t>
  </si>
  <si>
    <t>Проведение выборов представительных органов муниципальных образований(Иные бюджетные ассигнования)</t>
  </si>
  <si>
    <t>70.0.04.00002</t>
  </si>
  <si>
    <t>Выполнение других обязательств государства (Иные бюджетные ассигнования)</t>
  </si>
  <si>
    <t>Дотации местным бюджетам</t>
  </si>
  <si>
    <t>70.0.12.00000</t>
  </si>
  <si>
    <t>Поддержка мер по обеспечению сбалансированности местных бюджетов за счет средств областного бюджета</t>
  </si>
  <si>
    <t>Поддержка мер по обеспечению сбалансированности местных бюджетов за счет средств областного бюджета (Межбюджетные трансферты)</t>
  </si>
  <si>
    <t>70.0.12.72210</t>
  </si>
  <si>
    <t>70.0.20.64140</t>
  </si>
  <si>
    <t>Оснащение многофункциональных центров в муниципальных образованиях Челябинской области</t>
  </si>
  <si>
    <t>Оснащение многофункциональных центров  в муниципальных образованиях Челябинской области (Предоставление субсидий бюджетным, автономным учреждениям и иным некоммерческим организациям)</t>
  </si>
  <si>
    <t xml:space="preserve">                                           Приложение 4</t>
  </si>
  <si>
    <t>от  28 декабря 2020 г.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</si>
</sst>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4" fillId="2" borderId="2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right" vertical="top" wrapText="1"/>
    </xf>
    <xf numFmtId="0" fontId="0" fillId="0" borderId="0" xfId="0" applyAlignment="1">
      <alignment vertical="top"/>
    </xf>
    <xf numFmtId="0" fontId="7" fillId="2" borderId="2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NumberFormat="1" applyFont="1" applyFill="1" applyBorder="1" applyAlignment="1">
      <alignment horizontal="center" vertical="top" wrapText="1"/>
    </xf>
    <xf numFmtId="164" fontId="7" fillId="2" borderId="2" xfId="0" applyNumberFormat="1" applyFont="1" applyFill="1" applyBorder="1" applyAlignment="1">
      <alignment horizontal="right" vertical="top" wrapText="1"/>
    </xf>
    <xf numFmtId="165" fontId="7" fillId="2" borderId="2" xfId="0" applyNumberFormat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vertical="top" wrapText="1"/>
    </xf>
    <xf numFmtId="49" fontId="9" fillId="2" borderId="2" xfId="0" applyNumberFormat="1" applyFont="1" applyFill="1" applyBorder="1" applyAlignment="1">
      <alignment horizontal="center" vertical="top" wrapText="1"/>
    </xf>
    <xf numFmtId="0" fontId="9" fillId="2" borderId="2" xfId="0" applyNumberFormat="1" applyFont="1" applyFill="1" applyBorder="1" applyAlignment="1">
      <alignment horizontal="center" vertical="top" wrapText="1"/>
    </xf>
    <xf numFmtId="164" fontId="9" fillId="2" borderId="2" xfId="0" applyNumberFormat="1" applyFont="1" applyFill="1" applyBorder="1" applyAlignment="1">
      <alignment horizontal="right" vertical="top" wrapText="1"/>
    </xf>
    <xf numFmtId="0" fontId="12" fillId="2" borderId="2" xfId="0" applyNumberFormat="1" applyFont="1" applyFill="1" applyBorder="1" applyAlignment="1">
      <alignment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12" fillId="2" borderId="2" xfId="0" applyNumberFormat="1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right" vertical="top" wrapText="1"/>
    </xf>
    <xf numFmtId="0" fontId="13" fillId="0" borderId="0" xfId="0" applyFont="1" applyAlignment="1">
      <alignment vertical="top"/>
    </xf>
    <xf numFmtId="165" fontId="12" fillId="2" borderId="2" xfId="0" applyNumberFormat="1" applyFont="1" applyFill="1" applyBorder="1" applyAlignment="1">
      <alignment vertical="top" wrapText="1"/>
    </xf>
    <xf numFmtId="0" fontId="12" fillId="0" borderId="2" xfId="0" applyNumberFormat="1" applyFont="1" applyFill="1" applyBorder="1" applyAlignment="1">
      <alignment vertical="top" wrapText="1"/>
    </xf>
    <xf numFmtId="49" fontId="14" fillId="2" borderId="2" xfId="0" applyNumberFormat="1" applyFont="1" applyFill="1" applyBorder="1" applyAlignment="1">
      <alignment horizontal="justify" vertical="top" wrapText="1"/>
    </xf>
    <xf numFmtId="0" fontId="9" fillId="0" borderId="2" xfId="0" applyNumberFormat="1" applyFont="1" applyFill="1" applyBorder="1" applyAlignment="1">
      <alignment vertical="top" wrapText="1"/>
    </xf>
    <xf numFmtId="0" fontId="7" fillId="0" borderId="2" xfId="0" applyNumberFormat="1" applyFont="1" applyFill="1" applyBorder="1" applyAlignment="1">
      <alignment vertical="top" wrapText="1"/>
    </xf>
    <xf numFmtId="0" fontId="0" fillId="3" borderId="0" xfId="0" applyFill="1" applyAlignment="1">
      <alignment vertical="top"/>
    </xf>
    <xf numFmtId="0" fontId="0" fillId="0" borderId="0" xfId="0" applyFill="1" applyAlignment="1">
      <alignment vertical="top"/>
    </xf>
    <xf numFmtId="0" fontId="13" fillId="3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49" fontId="12" fillId="0" borderId="2" xfId="0" applyNumberFormat="1" applyFont="1" applyFill="1" applyBorder="1" applyAlignment="1">
      <alignment horizontal="center" vertical="top" wrapText="1"/>
    </xf>
    <xf numFmtId="0" fontId="12" fillId="0" borderId="2" xfId="0" applyNumberFormat="1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right" vertical="top" wrapText="1"/>
    </xf>
    <xf numFmtId="0" fontId="17" fillId="0" borderId="2" xfId="0" applyNumberFormat="1" applyFont="1" applyFill="1" applyBorder="1" applyAlignment="1">
      <alignment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0" borderId="2" xfId="0" applyNumberFormat="1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righ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0" fontId="13" fillId="0" borderId="0" xfId="0" applyFont="1" applyFill="1" applyAlignment="1">
      <alignment vertical="top"/>
    </xf>
    <xf numFmtId="0" fontId="0" fillId="0" borderId="0" xfId="0" applyFont="1" applyFill="1" applyAlignment="1">
      <alignment vertical="top"/>
    </xf>
    <xf numFmtId="165" fontId="12" fillId="0" borderId="2" xfId="0" applyNumberFormat="1" applyFont="1" applyFill="1" applyBorder="1" applyAlignment="1">
      <alignment vertical="top" wrapText="1"/>
    </xf>
    <xf numFmtId="49" fontId="15" fillId="0" borderId="2" xfId="0" applyNumberFormat="1" applyFont="1" applyFill="1" applyBorder="1" applyAlignment="1">
      <alignment horizontal="justify" vertical="top" wrapText="1"/>
    </xf>
    <xf numFmtId="165" fontId="7" fillId="0" borderId="2" xfId="0" applyNumberFormat="1" applyFont="1" applyFill="1" applyBorder="1" applyAlignment="1">
      <alignment vertical="top" wrapText="1"/>
    </xf>
    <xf numFmtId="49" fontId="14" fillId="0" borderId="2" xfId="0" applyNumberFormat="1" applyFont="1" applyFill="1" applyBorder="1" applyAlignment="1">
      <alignment horizontal="justify" vertical="top" wrapText="1"/>
    </xf>
    <xf numFmtId="0" fontId="0" fillId="0" borderId="0" xfId="0" applyFill="1"/>
    <xf numFmtId="0" fontId="16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textRotation="90" wrapText="1"/>
    </xf>
    <xf numFmtId="0" fontId="4" fillId="2" borderId="2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9" fontId="6" fillId="0" borderId="1" xfId="0" applyNumberFormat="1" applyFont="1" applyBorder="1" applyAlignment="1">
      <alignment horizontal="justify" vertical="center" wrapText="1"/>
    </xf>
    <xf numFmtId="0" fontId="0" fillId="0" borderId="1" xfId="0" applyBorder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66"/>
  <sheetViews>
    <sheetView tabSelected="1" workbookViewId="0">
      <selection activeCell="A2" sqref="A2"/>
    </sheetView>
  </sheetViews>
  <sheetFormatPr defaultRowHeight="14.45" customHeight="1" x14ac:dyDescent="0.25"/>
  <cols>
    <col min="1" max="1" width="87.28515625" customWidth="1"/>
    <col min="2" max="2" width="15" customWidth="1"/>
    <col min="3" max="3" width="10.5703125" customWidth="1"/>
    <col min="4" max="4" width="5.7109375" customWidth="1"/>
    <col min="5" max="5" width="4.85546875" customWidth="1"/>
    <col min="6" max="6" width="13.42578125" customWidth="1"/>
    <col min="7" max="8" width="13.5703125" customWidth="1"/>
  </cols>
  <sheetData>
    <row r="1" spans="1:8" ht="18" customHeight="1" x14ac:dyDescent="0.25">
      <c r="F1" s="58" t="s">
        <v>875</v>
      </c>
      <c r="G1" s="58"/>
      <c r="H1" s="58"/>
    </row>
    <row r="2" spans="1:8" ht="133.9" customHeight="1" x14ac:dyDescent="0.25">
      <c r="F2" s="59" t="s">
        <v>681</v>
      </c>
      <c r="G2" s="59"/>
      <c r="H2" s="59"/>
    </row>
    <row r="3" spans="1:8" ht="14.45" customHeight="1" x14ac:dyDescent="0.25">
      <c r="F3" s="60" t="s">
        <v>876</v>
      </c>
      <c r="G3" s="61"/>
      <c r="H3" s="61"/>
    </row>
    <row r="4" spans="1:8" ht="15.6" customHeight="1" x14ac:dyDescent="0.25">
      <c r="A4" s="1"/>
      <c r="B4" s="1"/>
      <c r="C4" s="1"/>
      <c r="D4" s="1"/>
      <c r="E4" s="1"/>
      <c r="F4" s="9"/>
      <c r="G4" s="66" t="s">
        <v>638</v>
      </c>
      <c r="H4" s="67"/>
    </row>
    <row r="5" spans="1:8" ht="66.75" customHeight="1" x14ac:dyDescent="0.25">
      <c r="A5" s="1"/>
      <c r="B5" s="1"/>
      <c r="C5" s="1"/>
      <c r="D5" s="1"/>
      <c r="E5" s="1"/>
      <c r="F5" s="68" t="s">
        <v>637</v>
      </c>
      <c r="G5" s="69"/>
      <c r="H5" s="69"/>
    </row>
    <row r="6" spans="1:8" ht="57.6" customHeight="1" x14ac:dyDescent="0.25">
      <c r="A6" s="70" t="s">
        <v>636</v>
      </c>
      <c r="B6" s="70"/>
      <c r="C6" s="70"/>
      <c r="D6" s="70"/>
      <c r="E6" s="70"/>
      <c r="F6" s="70"/>
      <c r="G6" s="70"/>
      <c r="H6" s="70"/>
    </row>
    <row r="7" spans="1:8" ht="19.5" customHeight="1" x14ac:dyDescent="0.25">
      <c r="A7" s="2"/>
      <c r="B7" s="2"/>
      <c r="C7" s="2"/>
      <c r="D7" s="2"/>
      <c r="E7" s="2"/>
      <c r="F7" s="3"/>
      <c r="G7" s="3"/>
      <c r="H7" s="4" t="s">
        <v>0</v>
      </c>
    </row>
    <row r="8" spans="1:8" ht="15" customHeight="1" x14ac:dyDescent="0.25">
      <c r="A8" s="63" t="s">
        <v>1</v>
      </c>
      <c r="B8" s="62" t="s">
        <v>639</v>
      </c>
      <c r="C8" s="62" t="s">
        <v>640</v>
      </c>
      <c r="D8" s="64" t="s">
        <v>641</v>
      </c>
      <c r="E8" s="64" t="s">
        <v>642</v>
      </c>
      <c r="F8" s="62" t="s">
        <v>643</v>
      </c>
      <c r="G8" s="62" t="s">
        <v>644</v>
      </c>
      <c r="H8" s="62" t="s">
        <v>645</v>
      </c>
    </row>
    <row r="9" spans="1:8" ht="51" customHeight="1" x14ac:dyDescent="0.25">
      <c r="A9" s="63"/>
      <c r="B9" s="63" t="s">
        <v>2</v>
      </c>
      <c r="C9" s="63" t="s">
        <v>3</v>
      </c>
      <c r="D9" s="65" t="s">
        <v>4</v>
      </c>
      <c r="E9" s="65" t="s">
        <v>5</v>
      </c>
      <c r="F9" s="63" t="s">
        <v>6</v>
      </c>
      <c r="G9" s="63" t="s">
        <v>6</v>
      </c>
      <c r="H9" s="63" t="s">
        <v>6</v>
      </c>
    </row>
    <row r="10" spans="1:8" ht="19.5" customHeight="1" x14ac:dyDescent="0.25">
      <c r="A10" s="6" t="s">
        <v>7</v>
      </c>
      <c r="B10" s="7"/>
      <c r="C10" s="5"/>
      <c r="D10" s="7"/>
      <c r="E10" s="7"/>
      <c r="F10" s="8">
        <f>F11+F86+F154+F277+F281+F316+F321+F324+F348+F358+F364+F374+F395+F399+F403+F408+F450+F458+F466+F470+F476+F482+F485+F595+F616+F622+F629+F643+F655+F660</f>
        <v>1805584.8000000003</v>
      </c>
      <c r="G10" s="8">
        <f t="shared" ref="G10:H10" si="0">G11+G86+G154+G277+G281+G316+G321+G324+G348+G358+G364+G374+G395+G399+G403+G408+G450+G458+G466+G470+G476+G482+G485+G595+G616+G622+G629+G643+G655+G660</f>
        <v>1379213.5000000002</v>
      </c>
      <c r="H10" s="8">
        <f t="shared" si="0"/>
        <v>1182645.4999999998</v>
      </c>
    </row>
    <row r="11" spans="1:8" s="14" customFormat="1" ht="47.25" x14ac:dyDescent="0.25">
      <c r="A11" s="10" t="s">
        <v>8</v>
      </c>
      <c r="B11" s="11" t="s">
        <v>9</v>
      </c>
      <c r="C11" s="12"/>
      <c r="D11" s="11"/>
      <c r="E11" s="11"/>
      <c r="F11" s="13">
        <f>F12+F14+F16+F20+F29+F60+F64+F68+F78</f>
        <v>490843.20000000007</v>
      </c>
      <c r="G11" s="13">
        <f t="shared" ref="G11:H11" si="1">G12+G14+G16+G20+G29+G60+G64+G68+G78</f>
        <v>447337.10000000003</v>
      </c>
      <c r="H11" s="13">
        <f t="shared" si="1"/>
        <v>449149.70000000007</v>
      </c>
    </row>
    <row r="12" spans="1:8" s="14" customFormat="1" ht="31.5" x14ac:dyDescent="0.25">
      <c r="A12" s="15" t="s">
        <v>10</v>
      </c>
      <c r="B12" s="16" t="s">
        <v>11</v>
      </c>
      <c r="C12" s="17"/>
      <c r="D12" s="16"/>
      <c r="E12" s="16"/>
      <c r="F12" s="18">
        <f>F13</f>
        <v>3234.7</v>
      </c>
      <c r="G12" s="18">
        <f t="shared" ref="G12:H12" si="2">G13</f>
        <v>3274.7</v>
      </c>
      <c r="H12" s="18">
        <f t="shared" si="2"/>
        <v>3274.7</v>
      </c>
    </row>
    <row r="13" spans="1:8" s="28" customFormat="1" ht="47.25" x14ac:dyDescent="0.25">
      <c r="A13" s="24" t="s">
        <v>12</v>
      </c>
      <c r="B13" s="25" t="s">
        <v>11</v>
      </c>
      <c r="C13" s="26" t="s">
        <v>13</v>
      </c>
      <c r="D13" s="25" t="s">
        <v>14</v>
      </c>
      <c r="E13" s="25" t="s">
        <v>15</v>
      </c>
      <c r="F13" s="27">
        <v>3234.7</v>
      </c>
      <c r="G13" s="27">
        <v>3274.7</v>
      </c>
      <c r="H13" s="27">
        <v>3274.7</v>
      </c>
    </row>
    <row r="14" spans="1:8" s="14" customFormat="1" ht="47.25" x14ac:dyDescent="0.25">
      <c r="A14" s="15" t="s">
        <v>16</v>
      </c>
      <c r="B14" s="16" t="s">
        <v>17</v>
      </c>
      <c r="C14" s="17"/>
      <c r="D14" s="16"/>
      <c r="E14" s="16"/>
      <c r="F14" s="18">
        <f>F15</f>
        <v>5818.7</v>
      </c>
      <c r="G14" s="18">
        <f t="shared" ref="G14:H14" si="3">G15</f>
        <v>5873.2</v>
      </c>
      <c r="H14" s="18">
        <f t="shared" si="3"/>
        <v>5873.2</v>
      </c>
    </row>
    <row r="15" spans="1:8" s="28" customFormat="1" ht="63" x14ac:dyDescent="0.25">
      <c r="A15" s="24" t="s">
        <v>18</v>
      </c>
      <c r="B15" s="25" t="s">
        <v>17</v>
      </c>
      <c r="C15" s="26" t="s">
        <v>13</v>
      </c>
      <c r="D15" s="25" t="s">
        <v>14</v>
      </c>
      <c r="E15" s="25" t="s">
        <v>19</v>
      </c>
      <c r="F15" s="27">
        <v>5818.7</v>
      </c>
      <c r="G15" s="27">
        <v>5873.2</v>
      </c>
      <c r="H15" s="27">
        <v>5873.2</v>
      </c>
    </row>
    <row r="16" spans="1:8" s="14" customFormat="1" ht="15.75" x14ac:dyDescent="0.25">
      <c r="A16" s="15" t="s">
        <v>20</v>
      </c>
      <c r="B16" s="16" t="s">
        <v>21</v>
      </c>
      <c r="C16" s="17"/>
      <c r="D16" s="16"/>
      <c r="E16" s="16"/>
      <c r="F16" s="18">
        <f>F17</f>
        <v>700</v>
      </c>
      <c r="G16" s="18"/>
      <c r="H16" s="18"/>
    </row>
    <row r="17" spans="1:8" s="14" customFormat="1" ht="15.75" x14ac:dyDescent="0.25">
      <c r="A17" s="15" t="s">
        <v>22</v>
      </c>
      <c r="B17" s="16" t="s">
        <v>23</v>
      </c>
      <c r="C17" s="17"/>
      <c r="D17" s="16"/>
      <c r="E17" s="16"/>
      <c r="F17" s="18">
        <f>F18+F19</f>
        <v>700</v>
      </c>
      <c r="G17" s="18"/>
      <c r="H17" s="18"/>
    </row>
    <row r="18" spans="1:8" s="28" customFormat="1" ht="63" x14ac:dyDescent="0.25">
      <c r="A18" s="24" t="s">
        <v>24</v>
      </c>
      <c r="B18" s="25" t="s">
        <v>23</v>
      </c>
      <c r="C18" s="26" t="s">
        <v>25</v>
      </c>
      <c r="D18" s="25" t="s">
        <v>26</v>
      </c>
      <c r="E18" s="25" t="s">
        <v>27</v>
      </c>
      <c r="F18" s="27">
        <v>686.4</v>
      </c>
      <c r="G18" s="27"/>
      <c r="H18" s="27"/>
    </row>
    <row r="19" spans="1:8" s="28" customFormat="1" ht="31.5" x14ac:dyDescent="0.25">
      <c r="A19" s="24" t="s">
        <v>693</v>
      </c>
      <c r="B19" s="25" t="s">
        <v>23</v>
      </c>
      <c r="C19" s="26">
        <v>200</v>
      </c>
      <c r="D19" s="25" t="s">
        <v>26</v>
      </c>
      <c r="E19" s="25" t="s">
        <v>27</v>
      </c>
      <c r="F19" s="27">
        <v>13.6</v>
      </c>
      <c r="G19" s="27"/>
      <c r="H19" s="27"/>
    </row>
    <row r="20" spans="1:8" s="14" customFormat="1" ht="15.75" x14ac:dyDescent="0.25">
      <c r="A20" s="15" t="s">
        <v>28</v>
      </c>
      <c r="B20" s="16" t="s">
        <v>29</v>
      </c>
      <c r="C20" s="17"/>
      <c r="D20" s="16"/>
      <c r="E20" s="16"/>
      <c r="F20" s="18">
        <f>F21+F23+F25+F27</f>
        <v>6427.5000000000009</v>
      </c>
      <c r="G20" s="18">
        <f t="shared" ref="G20:H20" si="4">G21+G23+G25+G27</f>
        <v>6484.9</v>
      </c>
      <c r="H20" s="18">
        <f t="shared" si="4"/>
        <v>6484.9</v>
      </c>
    </row>
    <row r="21" spans="1:8" s="14" customFormat="1" ht="15.75" x14ac:dyDescent="0.25">
      <c r="A21" s="15" t="s">
        <v>30</v>
      </c>
      <c r="B21" s="16" t="s">
        <v>31</v>
      </c>
      <c r="C21" s="17"/>
      <c r="D21" s="16"/>
      <c r="E21" s="16"/>
      <c r="F21" s="18">
        <f>F22</f>
        <v>2719.3</v>
      </c>
      <c r="G21" s="18">
        <f t="shared" ref="G21:H21" si="5">G22</f>
        <v>2742.1</v>
      </c>
      <c r="H21" s="18">
        <f t="shared" si="5"/>
        <v>2742.1</v>
      </c>
    </row>
    <row r="22" spans="1:8" s="28" customFormat="1" ht="15.75" x14ac:dyDescent="0.25">
      <c r="A22" s="24" t="s">
        <v>32</v>
      </c>
      <c r="B22" s="25" t="s">
        <v>31</v>
      </c>
      <c r="C22" s="26" t="s">
        <v>33</v>
      </c>
      <c r="D22" s="25" t="s">
        <v>26</v>
      </c>
      <c r="E22" s="25" t="s">
        <v>34</v>
      </c>
      <c r="F22" s="27">
        <v>2719.3</v>
      </c>
      <c r="G22" s="27">
        <v>2742.1</v>
      </c>
      <c r="H22" s="27">
        <v>2742.1</v>
      </c>
    </row>
    <row r="23" spans="1:8" s="14" customFormat="1" ht="15.75" x14ac:dyDescent="0.25">
      <c r="A23" s="15" t="s">
        <v>35</v>
      </c>
      <c r="B23" s="16" t="s">
        <v>36</v>
      </c>
      <c r="C23" s="17"/>
      <c r="D23" s="16"/>
      <c r="E23" s="16"/>
      <c r="F23" s="18">
        <f>F24</f>
        <v>3278.9</v>
      </c>
      <c r="G23" s="18">
        <f t="shared" ref="G23:H23" si="6">G24</f>
        <v>3294.7</v>
      </c>
      <c r="H23" s="18">
        <f t="shared" si="6"/>
        <v>3294.7</v>
      </c>
    </row>
    <row r="24" spans="1:8" s="28" customFormat="1" ht="15.75" x14ac:dyDescent="0.25">
      <c r="A24" s="24" t="s">
        <v>37</v>
      </c>
      <c r="B24" s="25" t="s">
        <v>36</v>
      </c>
      <c r="C24" s="26" t="s">
        <v>33</v>
      </c>
      <c r="D24" s="25" t="s">
        <v>26</v>
      </c>
      <c r="E24" s="25" t="s">
        <v>38</v>
      </c>
      <c r="F24" s="27">
        <v>3278.9</v>
      </c>
      <c r="G24" s="27">
        <v>3294.7</v>
      </c>
      <c r="H24" s="27">
        <v>3294.7</v>
      </c>
    </row>
    <row r="25" spans="1:8" s="14" customFormat="1" ht="15.75" x14ac:dyDescent="0.25">
      <c r="A25" s="15" t="s">
        <v>39</v>
      </c>
      <c r="B25" s="16" t="s">
        <v>40</v>
      </c>
      <c r="C25" s="17"/>
      <c r="D25" s="16"/>
      <c r="E25" s="16"/>
      <c r="F25" s="18">
        <f>F26</f>
        <v>85.5</v>
      </c>
      <c r="G25" s="18">
        <f t="shared" ref="G25:H25" si="7">G26</f>
        <v>94</v>
      </c>
      <c r="H25" s="18">
        <f t="shared" si="7"/>
        <v>94</v>
      </c>
    </row>
    <row r="26" spans="1:8" s="28" customFormat="1" ht="15.75" x14ac:dyDescent="0.25">
      <c r="A26" s="24" t="s">
        <v>41</v>
      </c>
      <c r="B26" s="25" t="s">
        <v>40</v>
      </c>
      <c r="C26" s="26" t="s">
        <v>33</v>
      </c>
      <c r="D26" s="25" t="s">
        <v>26</v>
      </c>
      <c r="E26" s="25" t="s">
        <v>15</v>
      </c>
      <c r="F26" s="27">
        <v>85.5</v>
      </c>
      <c r="G26" s="27">
        <v>94</v>
      </c>
      <c r="H26" s="27">
        <v>94</v>
      </c>
    </row>
    <row r="27" spans="1:8" s="14" customFormat="1" ht="31.5" x14ac:dyDescent="0.25">
      <c r="A27" s="15" t="s">
        <v>42</v>
      </c>
      <c r="B27" s="16" t="s">
        <v>43</v>
      </c>
      <c r="C27" s="17"/>
      <c r="D27" s="16"/>
      <c r="E27" s="16"/>
      <c r="F27" s="18">
        <f>F28</f>
        <v>343.8</v>
      </c>
      <c r="G27" s="18">
        <f t="shared" ref="G27:H27" si="8">G28</f>
        <v>354.1</v>
      </c>
      <c r="H27" s="18">
        <f t="shared" si="8"/>
        <v>354.1</v>
      </c>
    </row>
    <row r="28" spans="1:8" s="28" customFormat="1" ht="31.5" x14ac:dyDescent="0.25">
      <c r="A28" s="24" t="s">
        <v>44</v>
      </c>
      <c r="B28" s="25" t="s">
        <v>43</v>
      </c>
      <c r="C28" s="26" t="s">
        <v>33</v>
      </c>
      <c r="D28" s="25" t="s">
        <v>26</v>
      </c>
      <c r="E28" s="25" t="s">
        <v>38</v>
      </c>
      <c r="F28" s="27">
        <v>343.8</v>
      </c>
      <c r="G28" s="27">
        <v>354.1</v>
      </c>
      <c r="H28" s="27">
        <v>354.1</v>
      </c>
    </row>
    <row r="29" spans="1:8" s="14" customFormat="1" ht="31.5" x14ac:dyDescent="0.25">
      <c r="A29" s="15" t="s">
        <v>45</v>
      </c>
      <c r="B29" s="16" t="s">
        <v>46</v>
      </c>
      <c r="C29" s="17"/>
      <c r="D29" s="16"/>
      <c r="E29" s="16"/>
      <c r="F29" s="18">
        <f>F30+F32+F35+F39+F42+F46+F50+F54+F56</f>
        <v>467661.4</v>
      </c>
      <c r="G29" s="18">
        <f t="shared" ref="G29:H29" si="9">G30+G32+G35+G39+G42+G46+G50+G54+G56</f>
        <v>431704.30000000005</v>
      </c>
      <c r="H29" s="18">
        <f t="shared" si="9"/>
        <v>433516.90000000008</v>
      </c>
    </row>
    <row r="30" spans="1:8" s="14" customFormat="1" ht="47.25" x14ac:dyDescent="0.25">
      <c r="A30" s="15" t="s">
        <v>47</v>
      </c>
      <c r="B30" s="16" t="s">
        <v>48</v>
      </c>
      <c r="C30" s="17"/>
      <c r="D30" s="16"/>
      <c r="E30" s="16"/>
      <c r="F30" s="18">
        <f>F31</f>
        <v>148.30000000000001</v>
      </c>
      <c r="G30" s="18">
        <f t="shared" ref="G30:H30" si="10">G31</f>
        <v>147.30000000000001</v>
      </c>
      <c r="H30" s="18">
        <f t="shared" si="10"/>
        <v>147.30000000000001</v>
      </c>
    </row>
    <row r="31" spans="1:8" s="28" customFormat="1" ht="94.5" x14ac:dyDescent="0.25">
      <c r="A31" s="29" t="s">
        <v>49</v>
      </c>
      <c r="B31" s="25" t="s">
        <v>48</v>
      </c>
      <c r="C31" s="26" t="s">
        <v>25</v>
      </c>
      <c r="D31" s="25" t="s">
        <v>26</v>
      </c>
      <c r="E31" s="25" t="s">
        <v>38</v>
      </c>
      <c r="F31" s="27">
        <v>148.30000000000001</v>
      </c>
      <c r="G31" s="27">
        <v>147.30000000000001</v>
      </c>
      <c r="H31" s="27">
        <v>147.30000000000001</v>
      </c>
    </row>
    <row r="32" spans="1:8" s="14" customFormat="1" ht="78.75" x14ac:dyDescent="0.25">
      <c r="A32" s="19" t="s">
        <v>50</v>
      </c>
      <c r="B32" s="16" t="s">
        <v>51</v>
      </c>
      <c r="C32" s="17"/>
      <c r="D32" s="16"/>
      <c r="E32" s="16"/>
      <c r="F32" s="18">
        <f>F33+F34</f>
        <v>27898.7</v>
      </c>
      <c r="G32" s="18">
        <f t="shared" ref="G32:H32" si="11">G33+G34</f>
        <v>25397.7</v>
      </c>
      <c r="H32" s="18">
        <f t="shared" si="11"/>
        <v>25397.7</v>
      </c>
    </row>
    <row r="33" spans="1:9" s="28" customFormat="1" ht="126" x14ac:dyDescent="0.25">
      <c r="A33" s="29" t="s">
        <v>52</v>
      </c>
      <c r="B33" s="25" t="s">
        <v>51</v>
      </c>
      <c r="C33" s="26" t="s">
        <v>25</v>
      </c>
      <c r="D33" s="25" t="s">
        <v>26</v>
      </c>
      <c r="E33" s="25" t="s">
        <v>38</v>
      </c>
      <c r="F33" s="27">
        <v>25494.5</v>
      </c>
      <c r="G33" s="27">
        <v>22883.200000000001</v>
      </c>
      <c r="H33" s="27">
        <v>22883.200000000001</v>
      </c>
    </row>
    <row r="34" spans="1:9" s="28" customFormat="1" ht="94.5" x14ac:dyDescent="0.25">
      <c r="A34" s="29" t="s">
        <v>53</v>
      </c>
      <c r="B34" s="25" t="s">
        <v>51</v>
      </c>
      <c r="C34" s="26" t="s">
        <v>54</v>
      </c>
      <c r="D34" s="25" t="s">
        <v>26</v>
      </c>
      <c r="E34" s="25" t="s">
        <v>38</v>
      </c>
      <c r="F34" s="27">
        <v>2404.1999999999998</v>
      </c>
      <c r="G34" s="27">
        <v>2514.5</v>
      </c>
      <c r="H34" s="27">
        <v>2514.5</v>
      </c>
    </row>
    <row r="35" spans="1:9" s="14" customFormat="1" ht="63" x14ac:dyDescent="0.25">
      <c r="A35" s="15" t="s">
        <v>55</v>
      </c>
      <c r="B35" s="16" t="s">
        <v>56</v>
      </c>
      <c r="C35" s="17"/>
      <c r="D35" s="16"/>
      <c r="E35" s="16"/>
      <c r="F35" s="18">
        <f>F36+F37+F38</f>
        <v>151397.30000000002</v>
      </c>
      <c r="G35" s="18">
        <f t="shared" ref="G35:H35" si="12">G36+G37+G38</f>
        <v>150583</v>
      </c>
      <c r="H35" s="18">
        <f t="shared" si="12"/>
        <v>150583</v>
      </c>
    </row>
    <row r="36" spans="1:9" s="28" customFormat="1" ht="110.25" x14ac:dyDescent="0.25">
      <c r="A36" s="29" t="s">
        <v>57</v>
      </c>
      <c r="B36" s="25" t="s">
        <v>56</v>
      </c>
      <c r="C36" s="26" t="s">
        <v>25</v>
      </c>
      <c r="D36" s="25" t="s">
        <v>26</v>
      </c>
      <c r="E36" s="25" t="s">
        <v>38</v>
      </c>
      <c r="F36" s="27">
        <v>146245</v>
      </c>
      <c r="G36" s="27">
        <v>147663.29999999999</v>
      </c>
      <c r="H36" s="27">
        <v>147663.29999999999</v>
      </c>
    </row>
    <row r="37" spans="1:9" s="28" customFormat="1" ht="78.75" x14ac:dyDescent="0.25">
      <c r="A37" s="29" t="s">
        <v>58</v>
      </c>
      <c r="B37" s="25" t="s">
        <v>56</v>
      </c>
      <c r="C37" s="26" t="s">
        <v>54</v>
      </c>
      <c r="D37" s="25" t="s">
        <v>26</v>
      </c>
      <c r="E37" s="25" t="s">
        <v>34</v>
      </c>
      <c r="F37" s="27">
        <v>241.2</v>
      </c>
      <c r="G37" s="27">
        <v>293.2</v>
      </c>
      <c r="H37" s="27">
        <v>293.2</v>
      </c>
    </row>
    <row r="38" spans="1:9" s="28" customFormat="1" ht="78.75" x14ac:dyDescent="0.25">
      <c r="A38" s="29" t="s">
        <v>58</v>
      </c>
      <c r="B38" s="25" t="s">
        <v>56</v>
      </c>
      <c r="C38" s="26" t="s">
        <v>54</v>
      </c>
      <c r="D38" s="25" t="s">
        <v>26</v>
      </c>
      <c r="E38" s="25" t="s">
        <v>38</v>
      </c>
      <c r="F38" s="27">
        <v>4911.1000000000004</v>
      </c>
      <c r="G38" s="27">
        <v>2626.5</v>
      </c>
      <c r="H38" s="27">
        <v>2626.5</v>
      </c>
    </row>
    <row r="39" spans="1:9" s="14" customFormat="1" ht="47.25" x14ac:dyDescent="0.25">
      <c r="A39" s="15" t="s">
        <v>59</v>
      </c>
      <c r="B39" s="16" t="s">
        <v>60</v>
      </c>
      <c r="C39" s="17"/>
      <c r="D39" s="16"/>
      <c r="E39" s="16"/>
      <c r="F39" s="18">
        <f>F40+F41</f>
        <v>97913.7</v>
      </c>
      <c r="G39" s="18">
        <f t="shared" ref="G39:H39" si="13">G40+G41</f>
        <v>101724.7</v>
      </c>
      <c r="H39" s="18">
        <f t="shared" si="13"/>
        <v>101724.7</v>
      </c>
    </row>
    <row r="40" spans="1:9" s="28" customFormat="1" ht="94.5" x14ac:dyDescent="0.25">
      <c r="A40" s="29" t="s">
        <v>61</v>
      </c>
      <c r="B40" s="25" t="s">
        <v>60</v>
      </c>
      <c r="C40" s="26" t="s">
        <v>25</v>
      </c>
      <c r="D40" s="25" t="s">
        <v>26</v>
      </c>
      <c r="E40" s="25" t="s">
        <v>34</v>
      </c>
      <c r="F40" s="27">
        <v>95007.7</v>
      </c>
      <c r="G40" s="27">
        <v>98658.3</v>
      </c>
      <c r="H40" s="27">
        <v>98658.3</v>
      </c>
    </row>
    <row r="41" spans="1:9" s="28" customFormat="1" ht="63" x14ac:dyDescent="0.25">
      <c r="A41" s="29" t="s">
        <v>62</v>
      </c>
      <c r="B41" s="25" t="s">
        <v>60</v>
      </c>
      <c r="C41" s="26" t="s">
        <v>54</v>
      </c>
      <c r="D41" s="25" t="s">
        <v>26</v>
      </c>
      <c r="E41" s="25" t="s">
        <v>34</v>
      </c>
      <c r="F41" s="27">
        <v>2906</v>
      </c>
      <c r="G41" s="27">
        <v>3066.4</v>
      </c>
      <c r="H41" s="27">
        <v>3066.4</v>
      </c>
    </row>
    <row r="42" spans="1:9" s="14" customFormat="1" ht="15.75" x14ac:dyDescent="0.25">
      <c r="A42" s="15" t="s">
        <v>30</v>
      </c>
      <c r="B42" s="16" t="s">
        <v>63</v>
      </c>
      <c r="C42" s="17"/>
      <c r="D42" s="16"/>
      <c r="E42" s="16"/>
      <c r="F42" s="18">
        <f>F43+F44+F45</f>
        <v>80470.399999999994</v>
      </c>
      <c r="G42" s="18">
        <f t="shared" ref="G42:H42" si="14">G43+G44</f>
        <v>64811.1</v>
      </c>
      <c r="H42" s="18">
        <f t="shared" si="14"/>
        <v>64689.4</v>
      </c>
    </row>
    <row r="43" spans="1:9" s="28" customFormat="1" ht="63" x14ac:dyDescent="0.25">
      <c r="A43" s="24" t="s">
        <v>64</v>
      </c>
      <c r="B43" s="25" t="s">
        <v>63</v>
      </c>
      <c r="C43" s="26" t="s">
        <v>25</v>
      </c>
      <c r="D43" s="25" t="s">
        <v>26</v>
      </c>
      <c r="E43" s="25" t="s">
        <v>34</v>
      </c>
      <c r="F43" s="27">
        <v>17036.099999999999</v>
      </c>
      <c r="G43" s="27">
        <v>18560</v>
      </c>
      <c r="H43" s="27">
        <v>18560</v>
      </c>
    </row>
    <row r="44" spans="1:9" s="28" customFormat="1" ht="31.5" x14ac:dyDescent="0.25">
      <c r="A44" s="24" t="s">
        <v>65</v>
      </c>
      <c r="B44" s="25" t="s">
        <v>63</v>
      </c>
      <c r="C44" s="26" t="s">
        <v>54</v>
      </c>
      <c r="D44" s="25" t="s">
        <v>26</v>
      </c>
      <c r="E44" s="25" t="s">
        <v>34</v>
      </c>
      <c r="F44" s="27">
        <v>63376.7</v>
      </c>
      <c r="G44" s="27">
        <v>46251.1</v>
      </c>
      <c r="H44" s="27">
        <v>46129.4</v>
      </c>
    </row>
    <row r="45" spans="1:9" s="28" customFormat="1" ht="15.75" x14ac:dyDescent="0.25">
      <c r="A45" s="24" t="s">
        <v>32</v>
      </c>
      <c r="B45" s="25" t="s">
        <v>63</v>
      </c>
      <c r="C45" s="26">
        <v>800</v>
      </c>
      <c r="D45" s="25" t="s">
        <v>26</v>
      </c>
      <c r="E45" s="25" t="s">
        <v>34</v>
      </c>
      <c r="F45" s="27">
        <v>57.6</v>
      </c>
      <c r="G45" s="27"/>
      <c r="H45" s="27"/>
    </row>
    <row r="46" spans="1:9" s="14" customFormat="1" ht="15.75" x14ac:dyDescent="0.25">
      <c r="A46" s="15" t="s">
        <v>35</v>
      </c>
      <c r="B46" s="16" t="s">
        <v>66</v>
      </c>
      <c r="C46" s="17"/>
      <c r="D46" s="16"/>
      <c r="E46" s="16"/>
      <c r="F46" s="18">
        <f>F47+F48+F49</f>
        <v>86709.599999999991</v>
      </c>
      <c r="G46" s="18">
        <f t="shared" ref="G46:H46" si="15">G47+G48</f>
        <v>67737.7</v>
      </c>
      <c r="H46" s="18">
        <f t="shared" si="15"/>
        <v>70366</v>
      </c>
      <c r="I46" s="35"/>
    </row>
    <row r="47" spans="1:9" s="28" customFormat="1" ht="63" x14ac:dyDescent="0.25">
      <c r="A47" s="24" t="s">
        <v>67</v>
      </c>
      <c r="B47" s="25" t="s">
        <v>66</v>
      </c>
      <c r="C47" s="26" t="s">
        <v>25</v>
      </c>
      <c r="D47" s="25" t="s">
        <v>26</v>
      </c>
      <c r="E47" s="25" t="s">
        <v>38</v>
      </c>
      <c r="F47" s="27">
        <v>38441.199999999997</v>
      </c>
      <c r="G47" s="27">
        <v>37182.199999999997</v>
      </c>
      <c r="H47" s="27">
        <v>37182.199999999997</v>
      </c>
    </row>
    <row r="48" spans="1:9" s="28" customFormat="1" ht="31.5" x14ac:dyDescent="0.25">
      <c r="A48" s="24" t="s">
        <v>68</v>
      </c>
      <c r="B48" s="25" t="s">
        <v>66</v>
      </c>
      <c r="C48" s="26" t="s">
        <v>54</v>
      </c>
      <c r="D48" s="25" t="s">
        <v>26</v>
      </c>
      <c r="E48" s="25" t="s">
        <v>38</v>
      </c>
      <c r="F48" s="27">
        <v>48240.2</v>
      </c>
      <c r="G48" s="27">
        <v>30555.5</v>
      </c>
      <c r="H48" s="27">
        <v>33183.800000000003</v>
      </c>
    </row>
    <row r="49" spans="1:9" s="28" customFormat="1" ht="15.75" x14ac:dyDescent="0.25">
      <c r="A49" s="24" t="s">
        <v>37</v>
      </c>
      <c r="B49" s="25" t="s">
        <v>66</v>
      </c>
      <c r="C49" s="26">
        <v>800</v>
      </c>
      <c r="D49" s="25" t="s">
        <v>26</v>
      </c>
      <c r="E49" s="25" t="s">
        <v>38</v>
      </c>
      <c r="F49" s="27">
        <v>28.2</v>
      </c>
      <c r="G49" s="27"/>
      <c r="H49" s="27"/>
    </row>
    <row r="50" spans="1:9" s="14" customFormat="1" ht="15.75" x14ac:dyDescent="0.25">
      <c r="A50" s="15" t="s">
        <v>39</v>
      </c>
      <c r="B50" s="16" t="s">
        <v>69</v>
      </c>
      <c r="C50" s="17"/>
      <c r="D50" s="16"/>
      <c r="E50" s="16"/>
      <c r="F50" s="18">
        <f>F51+F52+F53</f>
        <v>16104.500000000002</v>
      </c>
      <c r="G50" s="18">
        <f t="shared" ref="G50:H50" si="16">G51+G52</f>
        <v>15214.9</v>
      </c>
      <c r="H50" s="18">
        <f t="shared" si="16"/>
        <v>15214.9</v>
      </c>
    </row>
    <row r="51" spans="1:9" s="28" customFormat="1" ht="63" x14ac:dyDescent="0.25">
      <c r="A51" s="24" t="s">
        <v>70</v>
      </c>
      <c r="B51" s="25" t="s">
        <v>69</v>
      </c>
      <c r="C51" s="26" t="s">
        <v>25</v>
      </c>
      <c r="D51" s="25" t="s">
        <v>26</v>
      </c>
      <c r="E51" s="25" t="s">
        <v>15</v>
      </c>
      <c r="F51" s="27">
        <v>13305.7</v>
      </c>
      <c r="G51" s="27">
        <v>13200</v>
      </c>
      <c r="H51" s="27">
        <v>13200</v>
      </c>
    </row>
    <row r="52" spans="1:9" s="28" customFormat="1" ht="31.5" x14ac:dyDescent="0.25">
      <c r="A52" s="24" t="s">
        <v>71</v>
      </c>
      <c r="B52" s="25" t="s">
        <v>69</v>
      </c>
      <c r="C52" s="26" t="s">
        <v>54</v>
      </c>
      <c r="D52" s="25" t="s">
        <v>26</v>
      </c>
      <c r="E52" s="25" t="s">
        <v>15</v>
      </c>
      <c r="F52" s="27">
        <v>2798.1</v>
      </c>
      <c r="G52" s="27">
        <v>2014.9</v>
      </c>
      <c r="H52" s="27">
        <v>2014.9</v>
      </c>
    </row>
    <row r="53" spans="1:9" s="28" customFormat="1" ht="15.75" x14ac:dyDescent="0.25">
      <c r="A53" s="24" t="s">
        <v>41</v>
      </c>
      <c r="B53" s="25" t="s">
        <v>69</v>
      </c>
      <c r="C53" s="26">
        <v>800</v>
      </c>
      <c r="D53" s="25" t="s">
        <v>26</v>
      </c>
      <c r="E53" s="25" t="s">
        <v>15</v>
      </c>
      <c r="F53" s="27">
        <v>0.7</v>
      </c>
      <c r="G53" s="27"/>
      <c r="H53" s="27"/>
    </row>
    <row r="54" spans="1:9" s="14" customFormat="1" ht="15.75" x14ac:dyDescent="0.25">
      <c r="A54" s="15" t="s">
        <v>72</v>
      </c>
      <c r="B54" s="16" t="s">
        <v>73</v>
      </c>
      <c r="C54" s="17"/>
      <c r="D54" s="16"/>
      <c r="E54" s="16"/>
      <c r="F54" s="18">
        <f>F55</f>
        <v>905</v>
      </c>
      <c r="G54" s="18">
        <f t="shared" ref="G54:H54" si="17">G55</f>
        <v>1120</v>
      </c>
      <c r="H54" s="18">
        <f t="shared" si="17"/>
        <v>1120</v>
      </c>
    </row>
    <row r="55" spans="1:9" s="28" customFormat="1" ht="31.5" x14ac:dyDescent="0.25">
      <c r="A55" s="24" t="s">
        <v>74</v>
      </c>
      <c r="B55" s="25" t="s">
        <v>73</v>
      </c>
      <c r="C55" s="26" t="s">
        <v>54</v>
      </c>
      <c r="D55" s="25" t="s">
        <v>26</v>
      </c>
      <c r="E55" s="25" t="s">
        <v>26</v>
      </c>
      <c r="F55" s="27">
        <v>905</v>
      </c>
      <c r="G55" s="27">
        <v>1120</v>
      </c>
      <c r="H55" s="27">
        <v>1120</v>
      </c>
    </row>
    <row r="56" spans="1:9" s="14" customFormat="1" ht="31.5" x14ac:dyDescent="0.25">
      <c r="A56" s="15" t="s">
        <v>75</v>
      </c>
      <c r="B56" s="16" t="s">
        <v>76</v>
      </c>
      <c r="C56" s="17"/>
      <c r="D56" s="16"/>
      <c r="E56" s="16"/>
      <c r="F56" s="18">
        <f>F57+F58+F59</f>
        <v>6113.9</v>
      </c>
      <c r="G56" s="18">
        <f t="shared" ref="G56:H56" si="18">G57+G58</f>
        <v>4967.8999999999996</v>
      </c>
      <c r="H56" s="18">
        <f t="shared" si="18"/>
        <v>4273.8999999999996</v>
      </c>
    </row>
    <row r="57" spans="1:9" s="28" customFormat="1" ht="63" x14ac:dyDescent="0.25">
      <c r="A57" s="29" t="s">
        <v>77</v>
      </c>
      <c r="B57" s="25" t="s">
        <v>76</v>
      </c>
      <c r="C57" s="26" t="s">
        <v>25</v>
      </c>
      <c r="D57" s="25" t="s">
        <v>26</v>
      </c>
      <c r="E57" s="25" t="s">
        <v>38</v>
      </c>
      <c r="F57" s="27">
        <v>2457.6</v>
      </c>
      <c r="G57" s="27">
        <v>2533.4</v>
      </c>
      <c r="H57" s="27">
        <v>2533.4</v>
      </c>
    </row>
    <row r="58" spans="1:9" s="28" customFormat="1" ht="47.25" x14ac:dyDescent="0.25">
      <c r="A58" s="24" t="s">
        <v>78</v>
      </c>
      <c r="B58" s="25" t="s">
        <v>76</v>
      </c>
      <c r="C58" s="26" t="s">
        <v>54</v>
      </c>
      <c r="D58" s="25" t="s">
        <v>26</v>
      </c>
      <c r="E58" s="25" t="s">
        <v>38</v>
      </c>
      <c r="F58" s="27">
        <v>3653.8</v>
      </c>
      <c r="G58" s="27">
        <v>2434.5</v>
      </c>
      <c r="H58" s="27">
        <v>1740.5</v>
      </c>
    </row>
    <row r="59" spans="1:9" s="28" customFormat="1" ht="31.5" x14ac:dyDescent="0.25">
      <c r="A59" s="24" t="s">
        <v>694</v>
      </c>
      <c r="B59" s="25" t="s">
        <v>76</v>
      </c>
      <c r="C59" s="26">
        <v>800</v>
      </c>
      <c r="D59" s="25" t="s">
        <v>26</v>
      </c>
      <c r="E59" s="25" t="s">
        <v>38</v>
      </c>
      <c r="F59" s="27">
        <v>2.5</v>
      </c>
      <c r="G59" s="27"/>
      <c r="H59" s="27"/>
    </row>
    <row r="60" spans="1:9" s="14" customFormat="1" ht="31.5" x14ac:dyDescent="0.25">
      <c r="A60" s="15" t="s">
        <v>79</v>
      </c>
      <c r="B60" s="16" t="s">
        <v>80</v>
      </c>
      <c r="C60" s="17"/>
      <c r="D60" s="16"/>
      <c r="E60" s="16"/>
      <c r="F60" s="18">
        <f>F61</f>
        <v>250</v>
      </c>
      <c r="G60" s="18"/>
      <c r="H60" s="18"/>
      <c r="I60" s="34"/>
    </row>
    <row r="61" spans="1:9" s="14" customFormat="1" ht="15.75" x14ac:dyDescent="0.25">
      <c r="A61" s="15" t="s">
        <v>20</v>
      </c>
      <c r="B61" s="16" t="s">
        <v>81</v>
      </c>
      <c r="C61" s="17"/>
      <c r="D61" s="16"/>
      <c r="E61" s="16"/>
      <c r="F61" s="18">
        <f>F62</f>
        <v>250</v>
      </c>
      <c r="G61" s="18"/>
      <c r="H61" s="18"/>
    </row>
    <row r="62" spans="1:9" s="14" customFormat="1" ht="15.75" x14ac:dyDescent="0.25">
      <c r="A62" s="15" t="s">
        <v>82</v>
      </c>
      <c r="B62" s="16" t="s">
        <v>83</v>
      </c>
      <c r="C62" s="17"/>
      <c r="D62" s="16"/>
      <c r="E62" s="16"/>
      <c r="F62" s="18">
        <f>F63</f>
        <v>250</v>
      </c>
      <c r="G62" s="18"/>
      <c r="H62" s="18"/>
    </row>
    <row r="63" spans="1:9" s="28" customFormat="1" ht="31.5" x14ac:dyDescent="0.25">
      <c r="A63" s="24" t="s">
        <v>84</v>
      </c>
      <c r="B63" s="25" t="s">
        <v>83</v>
      </c>
      <c r="C63" s="26" t="s">
        <v>54</v>
      </c>
      <c r="D63" s="25" t="s">
        <v>26</v>
      </c>
      <c r="E63" s="25" t="s">
        <v>26</v>
      </c>
      <c r="F63" s="27">
        <v>250</v>
      </c>
      <c r="G63" s="27"/>
      <c r="H63" s="27"/>
    </row>
    <row r="64" spans="1:9" s="14" customFormat="1" ht="31.5" x14ac:dyDescent="0.25">
      <c r="A64" s="15" t="s">
        <v>85</v>
      </c>
      <c r="B64" s="16" t="s">
        <v>86</v>
      </c>
      <c r="C64" s="17"/>
      <c r="D64" s="16"/>
      <c r="E64" s="16"/>
      <c r="F64" s="18">
        <f>F65</f>
        <v>124.5</v>
      </c>
      <c r="G64" s="18"/>
      <c r="H64" s="18"/>
    </row>
    <row r="65" spans="1:8" s="14" customFormat="1" ht="15.75" x14ac:dyDescent="0.25">
      <c r="A65" s="15" t="s">
        <v>20</v>
      </c>
      <c r="B65" s="16" t="s">
        <v>87</v>
      </c>
      <c r="C65" s="17"/>
      <c r="D65" s="16"/>
      <c r="E65" s="16"/>
      <c r="F65" s="18">
        <f>F66</f>
        <v>124.5</v>
      </c>
      <c r="G65" s="18"/>
      <c r="H65" s="18"/>
    </row>
    <row r="66" spans="1:8" s="14" customFormat="1" ht="47.25" x14ac:dyDescent="0.25">
      <c r="A66" s="15" t="s">
        <v>88</v>
      </c>
      <c r="B66" s="16" t="s">
        <v>89</v>
      </c>
      <c r="C66" s="17"/>
      <c r="D66" s="16"/>
      <c r="E66" s="16"/>
      <c r="F66" s="18">
        <f>F67</f>
        <v>124.5</v>
      </c>
      <c r="G66" s="18"/>
      <c r="H66" s="18"/>
    </row>
    <row r="67" spans="1:8" s="28" customFormat="1" ht="63" x14ac:dyDescent="0.25">
      <c r="A67" s="29" t="s">
        <v>90</v>
      </c>
      <c r="B67" s="25" t="s">
        <v>89</v>
      </c>
      <c r="C67" s="26" t="s">
        <v>54</v>
      </c>
      <c r="D67" s="25" t="s">
        <v>26</v>
      </c>
      <c r="E67" s="25" t="s">
        <v>27</v>
      </c>
      <c r="F67" s="27">
        <v>124.5</v>
      </c>
      <c r="G67" s="27"/>
      <c r="H67" s="27"/>
    </row>
    <row r="68" spans="1:8" s="14" customFormat="1" ht="31.5" x14ac:dyDescent="0.25">
      <c r="A68" s="15" t="s">
        <v>91</v>
      </c>
      <c r="B68" s="16" t="s">
        <v>92</v>
      </c>
      <c r="C68" s="17"/>
      <c r="D68" s="16"/>
      <c r="E68" s="16"/>
      <c r="F68" s="18">
        <f>F69</f>
        <v>2126.5</v>
      </c>
      <c r="G68" s="18"/>
      <c r="H68" s="18"/>
    </row>
    <row r="69" spans="1:8" s="14" customFormat="1" ht="31.5" x14ac:dyDescent="0.25">
      <c r="A69" s="15" t="s">
        <v>45</v>
      </c>
      <c r="B69" s="16" t="s">
        <v>93</v>
      </c>
      <c r="C69" s="17"/>
      <c r="D69" s="16"/>
      <c r="E69" s="16"/>
      <c r="F69" s="18">
        <f>F70+F72+F74+F76</f>
        <v>2126.5</v>
      </c>
      <c r="G69" s="18"/>
      <c r="H69" s="18"/>
    </row>
    <row r="70" spans="1:8" s="14" customFormat="1" ht="15.75" x14ac:dyDescent="0.25">
      <c r="A70" s="15" t="s">
        <v>30</v>
      </c>
      <c r="B70" s="16" t="s">
        <v>94</v>
      </c>
      <c r="C70" s="17"/>
      <c r="D70" s="16"/>
      <c r="E70" s="16"/>
      <c r="F70" s="18">
        <f>F71</f>
        <v>1247.9000000000001</v>
      </c>
      <c r="G70" s="18"/>
      <c r="H70" s="18"/>
    </row>
    <row r="71" spans="1:8" s="28" customFormat="1" ht="31.5" x14ac:dyDescent="0.25">
      <c r="A71" s="24" t="s">
        <v>65</v>
      </c>
      <c r="B71" s="25" t="s">
        <v>94</v>
      </c>
      <c r="C71" s="26" t="s">
        <v>54</v>
      </c>
      <c r="D71" s="25" t="s">
        <v>26</v>
      </c>
      <c r="E71" s="25" t="s">
        <v>34</v>
      </c>
      <c r="F71" s="27">
        <v>1247.9000000000001</v>
      </c>
      <c r="G71" s="27"/>
      <c r="H71" s="27"/>
    </row>
    <row r="72" spans="1:8" s="14" customFormat="1" ht="15.75" x14ac:dyDescent="0.25">
      <c r="A72" s="15" t="s">
        <v>35</v>
      </c>
      <c r="B72" s="16" t="s">
        <v>95</v>
      </c>
      <c r="C72" s="17"/>
      <c r="D72" s="16"/>
      <c r="E72" s="16"/>
      <c r="F72" s="18">
        <f>F73</f>
        <v>793.2</v>
      </c>
      <c r="G72" s="18"/>
      <c r="H72" s="18"/>
    </row>
    <row r="73" spans="1:8" s="28" customFormat="1" ht="31.5" x14ac:dyDescent="0.25">
      <c r="A73" s="24" t="s">
        <v>68</v>
      </c>
      <c r="B73" s="25" t="s">
        <v>95</v>
      </c>
      <c r="C73" s="26" t="s">
        <v>54</v>
      </c>
      <c r="D73" s="25" t="s">
        <v>26</v>
      </c>
      <c r="E73" s="25" t="s">
        <v>38</v>
      </c>
      <c r="F73" s="27">
        <v>793.2</v>
      </c>
      <c r="G73" s="27"/>
      <c r="H73" s="27"/>
    </row>
    <row r="74" spans="1:8" s="14" customFormat="1" ht="15.75" x14ac:dyDescent="0.25">
      <c r="A74" s="15" t="s">
        <v>39</v>
      </c>
      <c r="B74" s="16" t="s">
        <v>96</v>
      </c>
      <c r="C74" s="17"/>
      <c r="D74" s="16"/>
      <c r="E74" s="16"/>
      <c r="F74" s="18">
        <f>F75</f>
        <v>79.400000000000006</v>
      </c>
      <c r="G74" s="18"/>
      <c r="H74" s="18"/>
    </row>
    <row r="75" spans="1:8" s="28" customFormat="1" ht="31.5" x14ac:dyDescent="0.25">
      <c r="A75" s="24" t="s">
        <v>71</v>
      </c>
      <c r="B75" s="25" t="s">
        <v>96</v>
      </c>
      <c r="C75" s="26" t="s">
        <v>54</v>
      </c>
      <c r="D75" s="25" t="s">
        <v>26</v>
      </c>
      <c r="E75" s="25" t="s">
        <v>15</v>
      </c>
      <c r="F75" s="27">
        <v>79.400000000000006</v>
      </c>
      <c r="G75" s="27"/>
      <c r="H75" s="27"/>
    </row>
    <row r="76" spans="1:8" s="28" customFormat="1" ht="31.5" x14ac:dyDescent="0.25">
      <c r="A76" s="15" t="s">
        <v>75</v>
      </c>
      <c r="B76" s="25" t="s">
        <v>772</v>
      </c>
      <c r="C76" s="26"/>
      <c r="D76" s="25"/>
      <c r="E76" s="25"/>
      <c r="F76" s="27">
        <f>F77</f>
        <v>6</v>
      </c>
      <c r="G76" s="27"/>
      <c r="H76" s="27"/>
    </row>
    <row r="77" spans="1:8" s="28" customFormat="1" ht="47.25" x14ac:dyDescent="0.25">
      <c r="A77" s="24" t="s">
        <v>78</v>
      </c>
      <c r="B77" s="25" t="s">
        <v>772</v>
      </c>
      <c r="C77" s="26">
        <v>200</v>
      </c>
      <c r="D77" s="25" t="s">
        <v>26</v>
      </c>
      <c r="E77" s="25" t="s">
        <v>38</v>
      </c>
      <c r="F77" s="27">
        <v>6</v>
      </c>
      <c r="G77" s="27"/>
      <c r="H77" s="27"/>
    </row>
    <row r="78" spans="1:8" s="14" customFormat="1" ht="47.25" x14ac:dyDescent="0.25">
      <c r="A78" s="15" t="s">
        <v>97</v>
      </c>
      <c r="B78" s="16" t="s">
        <v>98</v>
      </c>
      <c r="C78" s="17"/>
      <c r="D78" s="16"/>
      <c r="E78" s="16"/>
      <c r="F78" s="18">
        <f>F79</f>
        <v>4499.8999999999996</v>
      </c>
      <c r="G78" s="18"/>
      <c r="H78" s="18"/>
    </row>
    <row r="79" spans="1:8" s="14" customFormat="1" ht="31.5" x14ac:dyDescent="0.25">
      <c r="A79" s="15" t="s">
        <v>45</v>
      </c>
      <c r="B79" s="16" t="s">
        <v>99</v>
      </c>
      <c r="C79" s="17"/>
      <c r="D79" s="16"/>
      <c r="E79" s="16"/>
      <c r="F79" s="18">
        <f>F80+F82+F84</f>
        <v>4499.8999999999996</v>
      </c>
      <c r="G79" s="18"/>
      <c r="H79" s="18"/>
    </row>
    <row r="80" spans="1:8" s="14" customFormat="1" ht="15.75" x14ac:dyDescent="0.25">
      <c r="A80" s="15" t="s">
        <v>30</v>
      </c>
      <c r="B80" s="16" t="s">
        <v>100</v>
      </c>
      <c r="C80" s="17"/>
      <c r="D80" s="16"/>
      <c r="E80" s="16"/>
      <c r="F80" s="18">
        <f>F81</f>
        <v>1781.8</v>
      </c>
      <c r="G80" s="18"/>
      <c r="H80" s="18"/>
    </row>
    <row r="81" spans="1:8" s="28" customFormat="1" ht="31.5" x14ac:dyDescent="0.25">
      <c r="A81" s="24" t="s">
        <v>65</v>
      </c>
      <c r="B81" s="25" t="s">
        <v>100</v>
      </c>
      <c r="C81" s="26" t="s">
        <v>54</v>
      </c>
      <c r="D81" s="25" t="s">
        <v>26</v>
      </c>
      <c r="E81" s="25" t="s">
        <v>34</v>
      </c>
      <c r="F81" s="27">
        <v>1781.8</v>
      </c>
      <c r="G81" s="27"/>
      <c r="H81" s="27"/>
    </row>
    <row r="82" spans="1:8" s="14" customFormat="1" ht="15.75" x14ac:dyDescent="0.25">
      <c r="A82" s="15" t="s">
        <v>35</v>
      </c>
      <c r="B82" s="16" t="s">
        <v>101</v>
      </c>
      <c r="C82" s="17"/>
      <c r="D82" s="16"/>
      <c r="E82" s="16"/>
      <c r="F82" s="18">
        <f>F83</f>
        <v>1873.6</v>
      </c>
      <c r="G82" s="18"/>
      <c r="H82" s="18"/>
    </row>
    <row r="83" spans="1:8" s="28" customFormat="1" ht="31.5" x14ac:dyDescent="0.25">
      <c r="A83" s="24" t="s">
        <v>68</v>
      </c>
      <c r="B83" s="25" t="s">
        <v>101</v>
      </c>
      <c r="C83" s="26" t="s">
        <v>54</v>
      </c>
      <c r="D83" s="25" t="s">
        <v>26</v>
      </c>
      <c r="E83" s="25" t="s">
        <v>38</v>
      </c>
      <c r="F83" s="27">
        <v>1873.6</v>
      </c>
      <c r="G83" s="27"/>
      <c r="H83" s="27"/>
    </row>
    <row r="84" spans="1:8" s="28" customFormat="1" ht="31.5" x14ac:dyDescent="0.25">
      <c r="A84" s="15" t="s">
        <v>75</v>
      </c>
      <c r="B84" s="25" t="s">
        <v>773</v>
      </c>
      <c r="C84" s="26"/>
      <c r="D84" s="25"/>
      <c r="E84" s="25"/>
      <c r="F84" s="27">
        <f>F85</f>
        <v>844.5</v>
      </c>
      <c r="G84" s="27"/>
      <c r="H84" s="27"/>
    </row>
    <row r="85" spans="1:8" s="28" customFormat="1" ht="47.25" x14ac:dyDescent="0.25">
      <c r="A85" s="24" t="s">
        <v>78</v>
      </c>
      <c r="B85" s="25" t="s">
        <v>773</v>
      </c>
      <c r="C85" s="26">
        <v>200</v>
      </c>
      <c r="D85" s="25" t="s">
        <v>26</v>
      </c>
      <c r="E85" s="25" t="s">
        <v>38</v>
      </c>
      <c r="F85" s="27">
        <v>844.5</v>
      </c>
      <c r="G85" s="27"/>
      <c r="H85" s="27"/>
    </row>
    <row r="86" spans="1:8" s="14" customFormat="1" ht="31.5" x14ac:dyDescent="0.25">
      <c r="A86" s="20" t="s">
        <v>102</v>
      </c>
      <c r="B86" s="21" t="s">
        <v>103</v>
      </c>
      <c r="C86" s="22"/>
      <c r="D86" s="21"/>
      <c r="E86" s="21"/>
      <c r="F86" s="23">
        <f>F87+F106+F115+F125+F137+F151</f>
        <v>83648.5</v>
      </c>
      <c r="G86" s="23">
        <f>G87+G106+G115+G125+G137+G151</f>
        <v>58892.900000000009</v>
      </c>
      <c r="H86" s="23">
        <f t="shared" ref="H86" si="19">H87+H106+H115+H125+H137</f>
        <v>45166.7</v>
      </c>
    </row>
    <row r="87" spans="1:8" s="14" customFormat="1" ht="47.25" x14ac:dyDescent="0.25">
      <c r="A87" s="15" t="s">
        <v>682</v>
      </c>
      <c r="B87" s="16" t="s">
        <v>104</v>
      </c>
      <c r="C87" s="17"/>
      <c r="D87" s="16"/>
      <c r="E87" s="16"/>
      <c r="F87" s="18">
        <f>F88+F90+F95</f>
        <v>33925.9</v>
      </c>
      <c r="G87" s="18">
        <f t="shared" ref="G87:H87" si="20">G88+G90+G95</f>
        <v>41392.300000000003</v>
      </c>
      <c r="H87" s="18">
        <f t="shared" si="20"/>
        <v>0</v>
      </c>
    </row>
    <row r="88" spans="1:8" s="14" customFormat="1" ht="31.5" x14ac:dyDescent="0.25">
      <c r="A88" s="15" t="s">
        <v>117</v>
      </c>
      <c r="B88" s="16" t="s">
        <v>774</v>
      </c>
      <c r="C88" s="17"/>
      <c r="D88" s="16"/>
      <c r="E88" s="16"/>
      <c r="F88" s="18">
        <f>F89</f>
        <v>3404.4</v>
      </c>
      <c r="G88" s="18"/>
      <c r="H88" s="18"/>
    </row>
    <row r="89" spans="1:8" s="14" customFormat="1" ht="47.25" x14ac:dyDescent="0.25">
      <c r="A89" s="15" t="s">
        <v>775</v>
      </c>
      <c r="B89" s="16" t="s">
        <v>774</v>
      </c>
      <c r="C89" s="17">
        <v>500</v>
      </c>
      <c r="D89" s="16" t="s">
        <v>110</v>
      </c>
      <c r="E89" s="16" t="s">
        <v>34</v>
      </c>
      <c r="F89" s="18">
        <v>3404.4</v>
      </c>
      <c r="G89" s="18"/>
      <c r="H89" s="18"/>
    </row>
    <row r="90" spans="1:8" s="14" customFormat="1" ht="15.75" x14ac:dyDescent="0.25">
      <c r="A90" s="15" t="s">
        <v>607</v>
      </c>
      <c r="B90" s="16" t="s">
        <v>776</v>
      </c>
      <c r="C90" s="17"/>
      <c r="D90" s="16"/>
      <c r="E90" s="16"/>
      <c r="F90" s="18">
        <f>F91+F93</f>
        <v>18700</v>
      </c>
      <c r="G90" s="18">
        <f t="shared" ref="G90:H90" si="21">G91+G93</f>
        <v>39900</v>
      </c>
      <c r="H90" s="18">
        <f t="shared" si="21"/>
        <v>0</v>
      </c>
    </row>
    <row r="91" spans="1:8" s="14" customFormat="1" ht="31.5" x14ac:dyDescent="0.25">
      <c r="A91" s="15" t="s">
        <v>777</v>
      </c>
      <c r="B91" s="16" t="s">
        <v>778</v>
      </c>
      <c r="C91" s="17"/>
      <c r="D91" s="16"/>
      <c r="E91" s="16"/>
      <c r="F91" s="18">
        <f>F92</f>
        <v>17000</v>
      </c>
      <c r="G91" s="18"/>
      <c r="H91" s="18"/>
    </row>
    <row r="92" spans="1:8" s="14" customFormat="1" ht="47.25" x14ac:dyDescent="0.25">
      <c r="A92" s="15" t="s">
        <v>779</v>
      </c>
      <c r="B92" s="16" t="s">
        <v>778</v>
      </c>
      <c r="C92" s="17">
        <v>400</v>
      </c>
      <c r="D92" s="16" t="s">
        <v>110</v>
      </c>
      <c r="E92" s="16" t="s">
        <v>19</v>
      </c>
      <c r="F92" s="18">
        <v>17000</v>
      </c>
      <c r="G92" s="18"/>
      <c r="H92" s="18"/>
    </row>
    <row r="93" spans="1:8" s="14" customFormat="1" ht="15.75" x14ac:dyDescent="0.25">
      <c r="A93" s="15" t="s">
        <v>780</v>
      </c>
      <c r="B93" s="16" t="s">
        <v>782</v>
      </c>
      <c r="C93" s="17"/>
      <c r="D93" s="16"/>
      <c r="E93" s="16"/>
      <c r="F93" s="18">
        <f>F94</f>
        <v>1700</v>
      </c>
      <c r="G93" s="18">
        <f>G94</f>
        <v>39900</v>
      </c>
      <c r="H93" s="18"/>
    </row>
    <row r="94" spans="1:8" s="14" customFormat="1" ht="31.5" x14ac:dyDescent="0.25">
      <c r="A94" s="15" t="s">
        <v>781</v>
      </c>
      <c r="B94" s="16" t="s">
        <v>782</v>
      </c>
      <c r="C94" s="17">
        <v>400</v>
      </c>
      <c r="D94" s="16" t="s">
        <v>110</v>
      </c>
      <c r="E94" s="16" t="s">
        <v>19</v>
      </c>
      <c r="F94" s="18">
        <v>1700</v>
      </c>
      <c r="G94" s="18">
        <v>39900</v>
      </c>
      <c r="H94" s="18"/>
    </row>
    <row r="95" spans="1:8" s="14" customFormat="1" ht="31.5" x14ac:dyDescent="0.25">
      <c r="A95" s="15" t="s">
        <v>105</v>
      </c>
      <c r="B95" s="16" t="s">
        <v>106</v>
      </c>
      <c r="C95" s="17"/>
      <c r="D95" s="16"/>
      <c r="E95" s="16"/>
      <c r="F95" s="18">
        <f>F98+F100+F102+F104+F96</f>
        <v>11821.5</v>
      </c>
      <c r="G95" s="18">
        <f>G98+G100+G102+G104+G96</f>
        <v>1492.3</v>
      </c>
      <c r="H95" s="18">
        <f t="shared" ref="H95" si="22">H98+H100+H102+H104</f>
        <v>0</v>
      </c>
    </row>
    <row r="96" spans="1:8" s="14" customFormat="1" ht="15.75" x14ac:dyDescent="0.25">
      <c r="A96" s="15" t="s">
        <v>39</v>
      </c>
      <c r="B96" s="16" t="s">
        <v>683</v>
      </c>
      <c r="C96" s="17"/>
      <c r="D96" s="16"/>
      <c r="E96" s="16"/>
      <c r="F96" s="18">
        <f>F97</f>
        <v>400</v>
      </c>
      <c r="G96" s="18"/>
      <c r="H96" s="18"/>
    </row>
    <row r="97" spans="1:8" s="14" customFormat="1" ht="31.5" x14ac:dyDescent="0.25">
      <c r="A97" s="24" t="s">
        <v>71</v>
      </c>
      <c r="B97" s="16" t="s">
        <v>683</v>
      </c>
      <c r="C97" s="17">
        <v>200</v>
      </c>
      <c r="D97" s="16" t="s">
        <v>26</v>
      </c>
      <c r="E97" s="16" t="s">
        <v>15</v>
      </c>
      <c r="F97" s="18">
        <v>400</v>
      </c>
      <c r="G97" s="18"/>
      <c r="H97" s="18"/>
    </row>
    <row r="98" spans="1:8" s="14" customFormat="1" ht="15.75" x14ac:dyDescent="0.25">
      <c r="A98" s="15" t="s">
        <v>107</v>
      </c>
      <c r="B98" s="16" t="s">
        <v>108</v>
      </c>
      <c r="C98" s="17"/>
      <c r="D98" s="16"/>
      <c r="E98" s="16"/>
      <c r="F98" s="18">
        <f>F99</f>
        <v>8883</v>
      </c>
      <c r="G98" s="18"/>
      <c r="H98" s="18"/>
    </row>
    <row r="99" spans="1:8" s="28" customFormat="1" ht="31.5" x14ac:dyDescent="0.25">
      <c r="A99" s="24" t="s">
        <v>109</v>
      </c>
      <c r="B99" s="25" t="s">
        <v>108</v>
      </c>
      <c r="C99" s="26" t="s">
        <v>54</v>
      </c>
      <c r="D99" s="25" t="s">
        <v>110</v>
      </c>
      <c r="E99" s="25" t="s">
        <v>34</v>
      </c>
      <c r="F99" s="27">
        <v>8883</v>
      </c>
      <c r="G99" s="27"/>
      <c r="H99" s="27"/>
    </row>
    <row r="100" spans="1:8" s="14" customFormat="1" ht="15.75" x14ac:dyDescent="0.25">
      <c r="A100" s="15" t="s">
        <v>111</v>
      </c>
      <c r="B100" s="16" t="s">
        <v>112</v>
      </c>
      <c r="C100" s="17"/>
      <c r="D100" s="16"/>
      <c r="E100" s="16"/>
      <c r="F100" s="18">
        <f>F101</f>
        <v>648.79999999999995</v>
      </c>
      <c r="G100" s="18"/>
      <c r="H100" s="18"/>
    </row>
    <row r="101" spans="1:8" s="28" customFormat="1" ht="31.5" x14ac:dyDescent="0.25">
      <c r="A101" s="24" t="s">
        <v>113</v>
      </c>
      <c r="B101" s="25" t="s">
        <v>112</v>
      </c>
      <c r="C101" s="26" t="s">
        <v>54</v>
      </c>
      <c r="D101" s="25" t="s">
        <v>110</v>
      </c>
      <c r="E101" s="25" t="s">
        <v>34</v>
      </c>
      <c r="F101" s="27">
        <v>648.79999999999995</v>
      </c>
      <c r="G101" s="27"/>
      <c r="H101" s="27"/>
    </row>
    <row r="102" spans="1:8" s="14" customFormat="1" ht="15.75" x14ac:dyDescent="0.25">
      <c r="A102" s="15" t="s">
        <v>114</v>
      </c>
      <c r="B102" s="16" t="s">
        <v>115</v>
      </c>
      <c r="C102" s="17"/>
      <c r="D102" s="16"/>
      <c r="E102" s="16"/>
      <c r="F102" s="18">
        <f>F103</f>
        <v>1889.7</v>
      </c>
      <c r="G102" s="18"/>
      <c r="H102" s="18"/>
    </row>
    <row r="103" spans="1:8" s="28" customFormat="1" ht="31.5" x14ac:dyDescent="0.25">
      <c r="A103" s="24" t="s">
        <v>116</v>
      </c>
      <c r="B103" s="25" t="s">
        <v>115</v>
      </c>
      <c r="C103" s="26" t="s">
        <v>54</v>
      </c>
      <c r="D103" s="25" t="s">
        <v>110</v>
      </c>
      <c r="E103" s="25" t="s">
        <v>34</v>
      </c>
      <c r="F103" s="27">
        <v>1889.7</v>
      </c>
      <c r="G103" s="27"/>
      <c r="H103" s="27"/>
    </row>
    <row r="104" spans="1:8" s="14" customFormat="1" ht="31.5" x14ac:dyDescent="0.25">
      <c r="A104" s="15" t="s">
        <v>117</v>
      </c>
      <c r="B104" s="16" t="s">
        <v>118</v>
      </c>
      <c r="C104" s="17"/>
      <c r="D104" s="16"/>
      <c r="E104" s="16"/>
      <c r="F104" s="18">
        <f>F105</f>
        <v>0</v>
      </c>
      <c r="G104" s="18">
        <f t="shared" ref="G104:H104" si="23">G105</f>
        <v>1492.3</v>
      </c>
      <c r="H104" s="18">
        <f t="shared" si="23"/>
        <v>0</v>
      </c>
    </row>
    <row r="105" spans="1:8" s="28" customFormat="1" ht="47.25" x14ac:dyDescent="0.25">
      <c r="A105" s="24" t="s">
        <v>119</v>
      </c>
      <c r="B105" s="25" t="s">
        <v>118</v>
      </c>
      <c r="C105" s="26" t="s">
        <v>54</v>
      </c>
      <c r="D105" s="25" t="s">
        <v>110</v>
      </c>
      <c r="E105" s="25" t="s">
        <v>34</v>
      </c>
      <c r="F105" s="27"/>
      <c r="G105" s="27">
        <v>1492.3</v>
      </c>
      <c r="H105" s="27"/>
    </row>
    <row r="106" spans="1:8" s="14" customFormat="1" ht="31.5" x14ac:dyDescent="0.25">
      <c r="A106" s="15" t="s">
        <v>120</v>
      </c>
      <c r="B106" s="16" t="s">
        <v>121</v>
      </c>
      <c r="C106" s="17"/>
      <c r="D106" s="16"/>
      <c r="E106" s="16"/>
      <c r="F106" s="18">
        <f>F107+F110</f>
        <v>2819.3999999999996</v>
      </c>
      <c r="G106" s="18">
        <f t="shared" ref="G106:H106" si="24">G107+G110</f>
        <v>556.5</v>
      </c>
      <c r="H106" s="18">
        <f t="shared" si="24"/>
        <v>2790.7</v>
      </c>
    </row>
    <row r="107" spans="1:8" s="14" customFormat="1" ht="15.75" x14ac:dyDescent="0.25">
      <c r="A107" s="15" t="s">
        <v>122</v>
      </c>
      <c r="B107" s="16" t="s">
        <v>123</v>
      </c>
      <c r="C107" s="17"/>
      <c r="D107" s="16"/>
      <c r="E107" s="16"/>
      <c r="F107" s="18">
        <f>F108</f>
        <v>43.2</v>
      </c>
      <c r="G107" s="18">
        <v>43.2</v>
      </c>
      <c r="H107" s="18">
        <v>43.2</v>
      </c>
    </row>
    <row r="108" spans="1:8" s="14" customFormat="1" ht="15.75" x14ac:dyDescent="0.25">
      <c r="A108" s="15" t="s">
        <v>111</v>
      </c>
      <c r="B108" s="16" t="s">
        <v>124</v>
      </c>
      <c r="C108" s="17"/>
      <c r="D108" s="16"/>
      <c r="E108" s="16"/>
      <c r="F108" s="18">
        <f>F109</f>
        <v>43.2</v>
      </c>
      <c r="G108" s="18">
        <f t="shared" ref="G108:H108" si="25">G109</f>
        <v>43.2</v>
      </c>
      <c r="H108" s="18">
        <f t="shared" si="25"/>
        <v>43.2</v>
      </c>
    </row>
    <row r="109" spans="1:8" s="28" customFormat="1" ht="15.75" x14ac:dyDescent="0.25">
      <c r="A109" s="24" t="s">
        <v>125</v>
      </c>
      <c r="B109" s="25" t="s">
        <v>124</v>
      </c>
      <c r="C109" s="26" t="s">
        <v>33</v>
      </c>
      <c r="D109" s="25" t="s">
        <v>110</v>
      </c>
      <c r="E109" s="25" t="s">
        <v>34</v>
      </c>
      <c r="F109" s="27">
        <v>43.2</v>
      </c>
      <c r="G109" s="27">
        <v>43.2</v>
      </c>
      <c r="H109" s="27">
        <v>43.2</v>
      </c>
    </row>
    <row r="110" spans="1:8" s="14" customFormat="1" ht="31.5" x14ac:dyDescent="0.25">
      <c r="A110" s="15" t="s">
        <v>105</v>
      </c>
      <c r="B110" s="16" t="s">
        <v>126</v>
      </c>
      <c r="C110" s="17"/>
      <c r="D110" s="16"/>
      <c r="E110" s="16"/>
      <c r="F110" s="18">
        <f>F111</f>
        <v>2776.2</v>
      </c>
      <c r="G110" s="18">
        <f t="shared" ref="G110:H110" si="26">G111</f>
        <v>513.29999999999995</v>
      </c>
      <c r="H110" s="18">
        <f t="shared" si="26"/>
        <v>2747.5</v>
      </c>
    </row>
    <row r="111" spans="1:8" s="14" customFormat="1" ht="15.75" x14ac:dyDescent="0.25">
      <c r="A111" s="15" t="s">
        <v>111</v>
      </c>
      <c r="B111" s="16" t="s">
        <v>127</v>
      </c>
      <c r="C111" s="17"/>
      <c r="D111" s="16"/>
      <c r="E111" s="16"/>
      <c r="F111" s="18">
        <f>F112+F113+F114</f>
        <v>2776.2</v>
      </c>
      <c r="G111" s="18">
        <f t="shared" ref="G111:H111" si="27">G112+G113</f>
        <v>513.29999999999995</v>
      </c>
      <c r="H111" s="18">
        <f t="shared" si="27"/>
        <v>2747.5</v>
      </c>
    </row>
    <row r="112" spans="1:8" s="28" customFormat="1" ht="47.25" x14ac:dyDescent="0.25">
      <c r="A112" s="24" t="s">
        <v>128</v>
      </c>
      <c r="B112" s="25" t="s">
        <v>127</v>
      </c>
      <c r="C112" s="26" t="s">
        <v>25</v>
      </c>
      <c r="D112" s="25" t="s">
        <v>110</v>
      </c>
      <c r="E112" s="25" t="s">
        <v>34</v>
      </c>
      <c r="F112" s="27">
        <v>2091.1</v>
      </c>
      <c r="G112" s="27"/>
      <c r="H112" s="27">
        <v>2234.1999999999998</v>
      </c>
    </row>
    <row r="113" spans="1:8" s="28" customFormat="1" ht="31.5" x14ac:dyDescent="0.25">
      <c r="A113" s="24" t="s">
        <v>113</v>
      </c>
      <c r="B113" s="25" t="s">
        <v>127</v>
      </c>
      <c r="C113" s="26" t="s">
        <v>54</v>
      </c>
      <c r="D113" s="25" t="s">
        <v>110</v>
      </c>
      <c r="E113" s="25" t="s">
        <v>34</v>
      </c>
      <c r="F113" s="27">
        <v>615.1</v>
      </c>
      <c r="G113" s="27">
        <v>513.29999999999995</v>
      </c>
      <c r="H113" s="27">
        <v>513.29999999999995</v>
      </c>
    </row>
    <row r="114" spans="1:8" s="28" customFormat="1" ht="15.75" x14ac:dyDescent="0.25">
      <c r="A114" s="24" t="s">
        <v>125</v>
      </c>
      <c r="B114" s="25" t="s">
        <v>127</v>
      </c>
      <c r="C114" s="26">
        <v>800</v>
      </c>
      <c r="D114" s="25" t="s">
        <v>110</v>
      </c>
      <c r="E114" s="25" t="s">
        <v>34</v>
      </c>
      <c r="F114" s="27">
        <v>70</v>
      </c>
      <c r="G114" s="27"/>
      <c r="H114" s="27"/>
    </row>
    <row r="115" spans="1:8" s="14" customFormat="1" ht="31.5" x14ac:dyDescent="0.25">
      <c r="A115" s="15" t="s">
        <v>129</v>
      </c>
      <c r="B115" s="16" t="s">
        <v>130</v>
      </c>
      <c r="C115" s="17"/>
      <c r="D115" s="16"/>
      <c r="E115" s="16"/>
      <c r="F115" s="18">
        <f>F116+F119</f>
        <v>13950.300000000001</v>
      </c>
      <c r="G115" s="18">
        <f>G116+G119+G123</f>
        <v>4272.5</v>
      </c>
      <c r="H115" s="18">
        <f t="shared" ref="H115" si="28">H116+H119</f>
        <v>13786.2</v>
      </c>
    </row>
    <row r="116" spans="1:8" s="14" customFormat="1" ht="15.75" x14ac:dyDescent="0.25">
      <c r="A116" s="15" t="s">
        <v>122</v>
      </c>
      <c r="B116" s="16" t="s">
        <v>131</v>
      </c>
      <c r="C116" s="17"/>
      <c r="D116" s="16"/>
      <c r="E116" s="16"/>
      <c r="F116" s="18">
        <f>F117</f>
        <v>195</v>
      </c>
      <c r="G116" s="18">
        <f t="shared" ref="G116:H117" si="29">G117</f>
        <v>195</v>
      </c>
      <c r="H116" s="18">
        <f t="shared" si="29"/>
        <v>195</v>
      </c>
    </row>
    <row r="117" spans="1:8" s="14" customFormat="1" ht="15.75" x14ac:dyDescent="0.25">
      <c r="A117" s="15" t="s">
        <v>39</v>
      </c>
      <c r="B117" s="16" t="s">
        <v>132</v>
      </c>
      <c r="C117" s="17"/>
      <c r="D117" s="16"/>
      <c r="E117" s="16"/>
      <c r="F117" s="18">
        <f>F118</f>
        <v>195</v>
      </c>
      <c r="G117" s="18">
        <f t="shared" si="29"/>
        <v>195</v>
      </c>
      <c r="H117" s="18">
        <f t="shared" si="29"/>
        <v>195</v>
      </c>
    </row>
    <row r="118" spans="1:8" s="28" customFormat="1" ht="15.75" x14ac:dyDescent="0.25">
      <c r="A118" s="24" t="s">
        <v>41</v>
      </c>
      <c r="B118" s="25" t="s">
        <v>132</v>
      </c>
      <c r="C118" s="26" t="s">
        <v>33</v>
      </c>
      <c r="D118" s="25" t="s">
        <v>26</v>
      </c>
      <c r="E118" s="25" t="s">
        <v>15</v>
      </c>
      <c r="F118" s="27">
        <v>195</v>
      </c>
      <c r="G118" s="27">
        <v>195</v>
      </c>
      <c r="H118" s="27">
        <v>195</v>
      </c>
    </row>
    <row r="119" spans="1:8" s="14" customFormat="1" ht="31.5" x14ac:dyDescent="0.25">
      <c r="A119" s="15" t="s">
        <v>105</v>
      </c>
      <c r="B119" s="16" t="s">
        <v>133</v>
      </c>
      <c r="C119" s="17"/>
      <c r="D119" s="16"/>
      <c r="E119" s="16"/>
      <c r="F119" s="18">
        <f>F120</f>
        <v>13755.300000000001</v>
      </c>
      <c r="G119" s="18">
        <f t="shared" ref="G119:H119" si="30">G120</f>
        <v>4047.5</v>
      </c>
      <c r="H119" s="18">
        <f t="shared" si="30"/>
        <v>13591.2</v>
      </c>
    </row>
    <row r="120" spans="1:8" s="14" customFormat="1" ht="15.75" x14ac:dyDescent="0.25">
      <c r="A120" s="15" t="s">
        <v>39</v>
      </c>
      <c r="B120" s="16" t="s">
        <v>134</v>
      </c>
      <c r="C120" s="17"/>
      <c r="D120" s="16"/>
      <c r="E120" s="16"/>
      <c r="F120" s="18">
        <f>F121+F122</f>
        <v>13755.300000000001</v>
      </c>
      <c r="G120" s="18">
        <f t="shared" ref="G120:H120" si="31">G121+G122</f>
        <v>4047.5</v>
      </c>
      <c r="H120" s="18">
        <f t="shared" si="31"/>
        <v>13591.2</v>
      </c>
    </row>
    <row r="121" spans="1:8" s="28" customFormat="1" ht="63" x14ac:dyDescent="0.25">
      <c r="A121" s="24" t="s">
        <v>70</v>
      </c>
      <c r="B121" s="25" t="s">
        <v>134</v>
      </c>
      <c r="C121" s="26" t="s">
        <v>25</v>
      </c>
      <c r="D121" s="25" t="s">
        <v>26</v>
      </c>
      <c r="E121" s="25" t="s">
        <v>15</v>
      </c>
      <c r="F121" s="27">
        <v>12698.6</v>
      </c>
      <c r="G121" s="27">
        <v>3184.9</v>
      </c>
      <c r="H121" s="27">
        <v>12698.6</v>
      </c>
    </row>
    <row r="122" spans="1:8" s="28" customFormat="1" ht="31.5" x14ac:dyDescent="0.25">
      <c r="A122" s="24" t="s">
        <v>71</v>
      </c>
      <c r="B122" s="25" t="s">
        <v>134</v>
      </c>
      <c r="C122" s="26" t="s">
        <v>54</v>
      </c>
      <c r="D122" s="25" t="s">
        <v>26</v>
      </c>
      <c r="E122" s="25" t="s">
        <v>15</v>
      </c>
      <c r="F122" s="27">
        <v>1056.7</v>
      </c>
      <c r="G122" s="27">
        <v>862.6</v>
      </c>
      <c r="H122" s="27">
        <v>892.6</v>
      </c>
    </row>
    <row r="123" spans="1:8" s="28" customFormat="1" ht="15.75" x14ac:dyDescent="0.25">
      <c r="A123" s="24" t="s">
        <v>783</v>
      </c>
      <c r="B123" s="25" t="s">
        <v>784</v>
      </c>
      <c r="C123" s="26"/>
      <c r="D123" s="25"/>
      <c r="E123" s="25"/>
      <c r="F123" s="27"/>
      <c r="G123" s="27">
        <f>G124</f>
        <v>30</v>
      </c>
      <c r="H123" s="27"/>
    </row>
    <row r="124" spans="1:8" s="28" customFormat="1" ht="31.5" x14ac:dyDescent="0.25">
      <c r="A124" s="24" t="s">
        <v>786</v>
      </c>
      <c r="B124" s="25" t="s">
        <v>785</v>
      </c>
      <c r="C124" s="26">
        <v>200</v>
      </c>
      <c r="D124" s="25" t="s">
        <v>26</v>
      </c>
      <c r="E124" s="25" t="s">
        <v>15</v>
      </c>
      <c r="F124" s="27"/>
      <c r="G124" s="27">
        <v>30</v>
      </c>
      <c r="H124" s="27"/>
    </row>
    <row r="125" spans="1:8" s="14" customFormat="1" ht="31.5" x14ac:dyDescent="0.25">
      <c r="A125" s="15" t="s">
        <v>135</v>
      </c>
      <c r="B125" s="16" t="s">
        <v>136</v>
      </c>
      <c r="C125" s="17"/>
      <c r="D125" s="16"/>
      <c r="E125" s="16"/>
      <c r="F125" s="18">
        <f>F126+F129</f>
        <v>8161.1</v>
      </c>
      <c r="G125" s="18">
        <f t="shared" ref="G125" si="32">G126+G129</f>
        <v>965.9</v>
      </c>
      <c r="H125" s="18">
        <f>H126+H129+H135</f>
        <v>7877</v>
      </c>
    </row>
    <row r="126" spans="1:8" s="14" customFormat="1" ht="15.75" x14ac:dyDescent="0.25">
      <c r="A126" s="15" t="s">
        <v>122</v>
      </c>
      <c r="B126" s="16" t="s">
        <v>137</v>
      </c>
      <c r="C126" s="17"/>
      <c r="D126" s="16"/>
      <c r="E126" s="16"/>
      <c r="F126" s="18">
        <f>F127</f>
        <v>46.3</v>
      </c>
      <c r="G126" s="18">
        <f t="shared" ref="G126:H127" si="33">G127</f>
        <v>46.3</v>
      </c>
      <c r="H126" s="18">
        <f t="shared" si="33"/>
        <v>46.3</v>
      </c>
    </row>
    <row r="127" spans="1:8" s="14" customFormat="1" ht="15.75" x14ac:dyDescent="0.25">
      <c r="A127" s="15" t="s">
        <v>114</v>
      </c>
      <c r="B127" s="16" t="s">
        <v>138</v>
      </c>
      <c r="C127" s="17"/>
      <c r="D127" s="16"/>
      <c r="E127" s="16"/>
      <c r="F127" s="18">
        <f>F128</f>
        <v>46.3</v>
      </c>
      <c r="G127" s="18">
        <f t="shared" si="33"/>
        <v>46.3</v>
      </c>
      <c r="H127" s="18">
        <f t="shared" si="33"/>
        <v>46.3</v>
      </c>
    </row>
    <row r="128" spans="1:8" s="28" customFormat="1" ht="15.75" x14ac:dyDescent="0.25">
      <c r="A128" s="24" t="s">
        <v>139</v>
      </c>
      <c r="B128" s="25" t="s">
        <v>138</v>
      </c>
      <c r="C128" s="26" t="s">
        <v>33</v>
      </c>
      <c r="D128" s="25" t="s">
        <v>110</v>
      </c>
      <c r="E128" s="25" t="s">
        <v>34</v>
      </c>
      <c r="F128" s="27">
        <v>46.3</v>
      </c>
      <c r="G128" s="27">
        <v>46.3</v>
      </c>
      <c r="H128" s="27">
        <v>46.3</v>
      </c>
    </row>
    <row r="129" spans="1:8" s="14" customFormat="1" ht="31.5" x14ac:dyDescent="0.25">
      <c r="A129" s="15" t="s">
        <v>105</v>
      </c>
      <c r="B129" s="16" t="s">
        <v>140</v>
      </c>
      <c r="C129" s="17"/>
      <c r="D129" s="16"/>
      <c r="E129" s="16"/>
      <c r="F129" s="18">
        <f>F130+F133</f>
        <v>8114.8</v>
      </c>
      <c r="G129" s="18">
        <f>G130+G133</f>
        <v>919.6</v>
      </c>
      <c r="H129" s="18">
        <f t="shared" ref="H129" si="34">H130+H133</f>
        <v>6914</v>
      </c>
    </row>
    <row r="130" spans="1:8" s="14" customFormat="1" ht="15.75" x14ac:dyDescent="0.25">
      <c r="A130" s="15" t="s">
        <v>114</v>
      </c>
      <c r="B130" s="16" t="s">
        <v>141</v>
      </c>
      <c r="C130" s="17"/>
      <c r="D130" s="16"/>
      <c r="E130" s="16"/>
      <c r="F130" s="18">
        <f>F131+F132</f>
        <v>8114.8</v>
      </c>
      <c r="G130" s="18">
        <f t="shared" ref="G130:H130" si="35">G131+G132</f>
        <v>889.6</v>
      </c>
      <c r="H130" s="18">
        <f t="shared" si="35"/>
        <v>6884</v>
      </c>
    </row>
    <row r="131" spans="1:8" s="28" customFormat="1" ht="47.25" x14ac:dyDescent="0.25">
      <c r="A131" s="24" t="s">
        <v>142</v>
      </c>
      <c r="B131" s="25" t="s">
        <v>141</v>
      </c>
      <c r="C131" s="26" t="s">
        <v>25</v>
      </c>
      <c r="D131" s="25" t="s">
        <v>110</v>
      </c>
      <c r="E131" s="25" t="s">
        <v>34</v>
      </c>
      <c r="F131" s="27">
        <v>6927.3</v>
      </c>
      <c r="G131" s="27">
        <v>15</v>
      </c>
      <c r="H131" s="27">
        <v>6009.4</v>
      </c>
    </row>
    <row r="132" spans="1:8" s="28" customFormat="1" ht="31.5" x14ac:dyDescent="0.25">
      <c r="A132" s="24" t="s">
        <v>116</v>
      </c>
      <c r="B132" s="25" t="s">
        <v>141</v>
      </c>
      <c r="C132" s="26" t="s">
        <v>54</v>
      </c>
      <c r="D132" s="25" t="s">
        <v>110</v>
      </c>
      <c r="E132" s="25" t="s">
        <v>34</v>
      </c>
      <c r="F132" s="27">
        <v>1187.5</v>
      </c>
      <c r="G132" s="27">
        <v>874.6</v>
      </c>
      <c r="H132" s="27">
        <v>874.6</v>
      </c>
    </row>
    <row r="133" spans="1:8" s="14" customFormat="1" ht="15.75" x14ac:dyDescent="0.25">
      <c r="A133" s="15" t="s">
        <v>143</v>
      </c>
      <c r="B133" s="16" t="s">
        <v>144</v>
      </c>
      <c r="C133" s="17"/>
      <c r="D133" s="16"/>
      <c r="E133" s="16"/>
      <c r="F133" s="18">
        <f>F134</f>
        <v>0</v>
      </c>
      <c r="G133" s="18">
        <f t="shared" ref="G133:H133" si="36">G134</f>
        <v>30</v>
      </c>
      <c r="H133" s="18">
        <f t="shared" si="36"/>
        <v>30</v>
      </c>
    </row>
    <row r="134" spans="1:8" s="28" customFormat="1" ht="47.25" x14ac:dyDescent="0.25">
      <c r="A134" s="24" t="s">
        <v>145</v>
      </c>
      <c r="B134" s="25" t="s">
        <v>144</v>
      </c>
      <c r="C134" s="26" t="s">
        <v>54</v>
      </c>
      <c r="D134" s="25" t="s">
        <v>110</v>
      </c>
      <c r="E134" s="25" t="s">
        <v>34</v>
      </c>
      <c r="F134" s="27"/>
      <c r="G134" s="27">
        <v>30</v>
      </c>
      <c r="H134" s="27">
        <v>30</v>
      </c>
    </row>
    <row r="135" spans="1:8" s="28" customFormat="1" ht="15.75" x14ac:dyDescent="0.25">
      <c r="A135" s="24" t="s">
        <v>787</v>
      </c>
      <c r="B135" s="25" t="s">
        <v>789</v>
      </c>
      <c r="C135" s="26"/>
      <c r="D135" s="25"/>
      <c r="E135" s="25"/>
      <c r="F135" s="27"/>
      <c r="G135" s="27"/>
      <c r="H135" s="27">
        <f>H136</f>
        <v>916.7</v>
      </c>
    </row>
    <row r="136" spans="1:8" s="28" customFormat="1" ht="31.5" x14ac:dyDescent="0.25">
      <c r="A136" s="24" t="s">
        <v>788</v>
      </c>
      <c r="B136" s="25" t="s">
        <v>790</v>
      </c>
      <c r="C136" s="26">
        <v>200</v>
      </c>
      <c r="D136" s="25" t="s">
        <v>110</v>
      </c>
      <c r="E136" s="25" t="s">
        <v>34</v>
      </c>
      <c r="F136" s="27"/>
      <c r="G136" s="27"/>
      <c r="H136" s="27">
        <v>916.7</v>
      </c>
    </row>
    <row r="137" spans="1:8" s="14" customFormat="1" ht="31.5" x14ac:dyDescent="0.25">
      <c r="A137" s="15" t="s">
        <v>146</v>
      </c>
      <c r="B137" s="16" t="s">
        <v>147</v>
      </c>
      <c r="C137" s="17"/>
      <c r="D137" s="16"/>
      <c r="E137" s="16"/>
      <c r="F137" s="18">
        <f>F138+F141+F144</f>
        <v>24757.3</v>
      </c>
      <c r="G137" s="18">
        <f t="shared" ref="G137:H137" si="37">G138+G141+G144</f>
        <v>11705.7</v>
      </c>
      <c r="H137" s="18">
        <f t="shared" si="37"/>
        <v>20712.8</v>
      </c>
    </row>
    <row r="138" spans="1:8" s="14" customFormat="1" ht="15.75" x14ac:dyDescent="0.25">
      <c r="A138" s="15" t="s">
        <v>20</v>
      </c>
      <c r="B138" s="16" t="s">
        <v>148</v>
      </c>
      <c r="C138" s="17"/>
      <c r="D138" s="16"/>
      <c r="E138" s="16"/>
      <c r="F138" s="18">
        <f>F139</f>
        <v>4372.3999999999996</v>
      </c>
      <c r="G138" s="18">
        <f t="shared" ref="G138:H139" si="38">G139</f>
        <v>1829</v>
      </c>
      <c r="H138" s="18">
        <f t="shared" si="38"/>
        <v>1829</v>
      </c>
    </row>
    <row r="139" spans="1:8" s="14" customFormat="1" ht="15.75" x14ac:dyDescent="0.25">
      <c r="A139" s="15" t="s">
        <v>107</v>
      </c>
      <c r="B139" s="16" t="s">
        <v>149</v>
      </c>
      <c r="C139" s="17"/>
      <c r="D139" s="16"/>
      <c r="E139" s="16"/>
      <c r="F139" s="18">
        <f>F140</f>
        <v>4372.3999999999996</v>
      </c>
      <c r="G139" s="18">
        <f t="shared" si="38"/>
        <v>1829</v>
      </c>
      <c r="H139" s="18">
        <f t="shared" si="38"/>
        <v>1829</v>
      </c>
    </row>
    <row r="140" spans="1:8" s="28" customFormat="1" ht="31.5" x14ac:dyDescent="0.25">
      <c r="A140" s="24" t="s">
        <v>109</v>
      </c>
      <c r="B140" s="25" t="s">
        <v>149</v>
      </c>
      <c r="C140" s="26" t="s">
        <v>54</v>
      </c>
      <c r="D140" s="25" t="s">
        <v>110</v>
      </c>
      <c r="E140" s="25" t="s">
        <v>34</v>
      </c>
      <c r="F140" s="27">
        <v>4372.3999999999996</v>
      </c>
      <c r="G140" s="27">
        <v>1829</v>
      </c>
      <c r="H140" s="27">
        <v>1829</v>
      </c>
    </row>
    <row r="141" spans="1:8" s="14" customFormat="1" ht="15.75" x14ac:dyDescent="0.25">
      <c r="A141" s="15" t="s">
        <v>122</v>
      </c>
      <c r="B141" s="16" t="s">
        <v>150</v>
      </c>
      <c r="C141" s="17"/>
      <c r="D141" s="16"/>
      <c r="E141" s="16"/>
      <c r="F141" s="18">
        <f>F142</f>
        <v>297.8</v>
      </c>
      <c r="G141" s="18">
        <f t="shared" ref="G141:H142" si="39">G142</f>
        <v>297.8</v>
      </c>
      <c r="H141" s="18">
        <f t="shared" si="39"/>
        <v>297.8</v>
      </c>
    </row>
    <row r="142" spans="1:8" s="14" customFormat="1" ht="15.75" x14ac:dyDescent="0.25">
      <c r="A142" s="15" t="s">
        <v>107</v>
      </c>
      <c r="B142" s="16" t="s">
        <v>151</v>
      </c>
      <c r="C142" s="17"/>
      <c r="D142" s="16"/>
      <c r="E142" s="16"/>
      <c r="F142" s="18">
        <f>F143</f>
        <v>297.8</v>
      </c>
      <c r="G142" s="18">
        <f t="shared" si="39"/>
        <v>297.8</v>
      </c>
      <c r="H142" s="18">
        <f t="shared" si="39"/>
        <v>297.8</v>
      </c>
    </row>
    <row r="143" spans="1:8" s="28" customFormat="1" ht="31.5" x14ac:dyDescent="0.25">
      <c r="A143" s="24" t="s">
        <v>152</v>
      </c>
      <c r="B143" s="25" t="s">
        <v>151</v>
      </c>
      <c r="C143" s="26" t="s">
        <v>33</v>
      </c>
      <c r="D143" s="25" t="s">
        <v>110</v>
      </c>
      <c r="E143" s="25" t="s">
        <v>34</v>
      </c>
      <c r="F143" s="27">
        <v>297.8</v>
      </c>
      <c r="G143" s="27">
        <v>297.8</v>
      </c>
      <c r="H143" s="27">
        <v>297.8</v>
      </c>
    </row>
    <row r="144" spans="1:8" s="14" customFormat="1" ht="31.5" x14ac:dyDescent="0.25">
      <c r="A144" s="15" t="s">
        <v>105</v>
      </c>
      <c r="B144" s="16" t="s">
        <v>153</v>
      </c>
      <c r="C144" s="17"/>
      <c r="D144" s="16"/>
      <c r="E144" s="16"/>
      <c r="F144" s="18">
        <f>F145+F149</f>
        <v>20087.099999999999</v>
      </c>
      <c r="G144" s="18">
        <f t="shared" ref="G144:H144" si="40">G145</f>
        <v>9578.9</v>
      </c>
      <c r="H144" s="18">
        <f t="shared" si="40"/>
        <v>18586</v>
      </c>
    </row>
    <row r="145" spans="1:8" s="14" customFormat="1" ht="15.75" x14ac:dyDescent="0.25">
      <c r="A145" s="15" t="s">
        <v>107</v>
      </c>
      <c r="B145" s="16" t="s">
        <v>154</v>
      </c>
      <c r="C145" s="17"/>
      <c r="D145" s="16"/>
      <c r="E145" s="16"/>
      <c r="F145" s="18">
        <f>F146+F147+F148</f>
        <v>20019.099999999999</v>
      </c>
      <c r="G145" s="18">
        <f t="shared" ref="G145:H145" si="41">G146+G147</f>
        <v>9578.9</v>
      </c>
      <c r="H145" s="18">
        <f t="shared" si="41"/>
        <v>18586</v>
      </c>
    </row>
    <row r="146" spans="1:8" s="28" customFormat="1" ht="63" x14ac:dyDescent="0.25">
      <c r="A146" s="24" t="s">
        <v>155</v>
      </c>
      <c r="B146" s="25" t="s">
        <v>154</v>
      </c>
      <c r="C146" s="26" t="s">
        <v>25</v>
      </c>
      <c r="D146" s="25" t="s">
        <v>110</v>
      </c>
      <c r="E146" s="25" t="s">
        <v>34</v>
      </c>
      <c r="F146" s="27">
        <v>12888</v>
      </c>
      <c r="G146" s="27">
        <v>3996.6</v>
      </c>
      <c r="H146" s="27">
        <v>12886.2</v>
      </c>
    </row>
    <row r="147" spans="1:8" s="28" customFormat="1" ht="31.5" x14ac:dyDescent="0.25">
      <c r="A147" s="24" t="s">
        <v>109</v>
      </c>
      <c r="B147" s="25" t="s">
        <v>154</v>
      </c>
      <c r="C147" s="26" t="s">
        <v>54</v>
      </c>
      <c r="D147" s="25" t="s">
        <v>110</v>
      </c>
      <c r="E147" s="25" t="s">
        <v>34</v>
      </c>
      <c r="F147" s="27">
        <v>7056.1</v>
      </c>
      <c r="G147" s="27">
        <v>5582.3</v>
      </c>
      <c r="H147" s="27">
        <v>5699.8</v>
      </c>
    </row>
    <row r="148" spans="1:8" s="28" customFormat="1" ht="31.5" x14ac:dyDescent="0.25">
      <c r="A148" s="24" t="s">
        <v>152</v>
      </c>
      <c r="B148" s="25" t="s">
        <v>154</v>
      </c>
      <c r="C148" s="26">
        <v>800</v>
      </c>
      <c r="D148" s="25" t="s">
        <v>110</v>
      </c>
      <c r="E148" s="25" t="s">
        <v>34</v>
      </c>
      <c r="F148" s="27">
        <v>75</v>
      </c>
      <c r="G148" s="27"/>
      <c r="H148" s="27"/>
    </row>
    <row r="149" spans="1:8" s="28" customFormat="1" ht="15.75" x14ac:dyDescent="0.25">
      <c r="A149" s="24" t="s">
        <v>791</v>
      </c>
      <c r="B149" s="25" t="s">
        <v>792</v>
      </c>
      <c r="C149" s="26"/>
      <c r="D149" s="25"/>
      <c r="E149" s="25"/>
      <c r="F149" s="27">
        <f>F150</f>
        <v>68</v>
      </c>
      <c r="G149" s="27"/>
      <c r="H149" s="27"/>
    </row>
    <row r="150" spans="1:8" s="28" customFormat="1" ht="31.5" x14ac:dyDescent="0.25">
      <c r="A150" s="24" t="s">
        <v>793</v>
      </c>
      <c r="B150" s="25" t="s">
        <v>792</v>
      </c>
      <c r="C150" s="26">
        <v>300</v>
      </c>
      <c r="D150" s="25" t="s">
        <v>110</v>
      </c>
      <c r="E150" s="25" t="s">
        <v>34</v>
      </c>
      <c r="F150" s="27">
        <v>68</v>
      </c>
      <c r="G150" s="27"/>
      <c r="H150" s="27"/>
    </row>
    <row r="151" spans="1:8" s="28" customFormat="1" ht="31.5" x14ac:dyDescent="0.25">
      <c r="A151" s="24" t="s">
        <v>794</v>
      </c>
      <c r="B151" s="25" t="s">
        <v>795</v>
      </c>
      <c r="C151" s="26"/>
      <c r="D151" s="25"/>
      <c r="E151" s="25"/>
      <c r="F151" s="27">
        <f>F152</f>
        <v>34.5</v>
      </c>
      <c r="G151" s="27"/>
      <c r="H151" s="27"/>
    </row>
    <row r="152" spans="1:8" s="28" customFormat="1" ht="31.5" x14ac:dyDescent="0.25">
      <c r="A152" s="24" t="s">
        <v>105</v>
      </c>
      <c r="B152" s="25" t="s">
        <v>796</v>
      </c>
      <c r="C152" s="26"/>
      <c r="D152" s="25"/>
      <c r="E152" s="25"/>
      <c r="F152" s="27">
        <f>F153</f>
        <v>34.5</v>
      </c>
      <c r="G152" s="27"/>
      <c r="H152" s="27"/>
    </row>
    <row r="153" spans="1:8" s="28" customFormat="1" ht="31.5" x14ac:dyDescent="0.25">
      <c r="A153" s="24" t="s">
        <v>797</v>
      </c>
      <c r="B153" s="25" t="s">
        <v>798</v>
      </c>
      <c r="C153" s="26">
        <v>200</v>
      </c>
      <c r="D153" s="25" t="s">
        <v>110</v>
      </c>
      <c r="E153" s="25" t="s">
        <v>34</v>
      </c>
      <c r="F153" s="27">
        <v>34.5</v>
      </c>
      <c r="G153" s="27"/>
      <c r="H153" s="27"/>
    </row>
    <row r="154" spans="1:8" s="14" customFormat="1" ht="31.5" x14ac:dyDescent="0.25">
      <c r="A154" s="20" t="s">
        <v>156</v>
      </c>
      <c r="B154" s="21" t="s">
        <v>157</v>
      </c>
      <c r="C154" s="22"/>
      <c r="D154" s="21"/>
      <c r="E154" s="21"/>
      <c r="F154" s="23">
        <f>F157+F160+F163+F166+F236+F243+F251+F258+F263+F271+F246+F155</f>
        <v>305134.5</v>
      </c>
      <c r="G154" s="23">
        <f>G157+G160+G163+G166+G236+G243+G251+G258+G263+G271+G246</f>
        <v>303918.3</v>
      </c>
      <c r="H154" s="23">
        <f t="shared" ref="H154" si="42">H157+H160+H163+H166+H236+H243+H251+H258+H263+H271</f>
        <v>310460.29999999993</v>
      </c>
    </row>
    <row r="155" spans="1:8" s="14" customFormat="1" ht="15.75" x14ac:dyDescent="0.25">
      <c r="A155" s="15" t="s">
        <v>275</v>
      </c>
      <c r="B155" s="16" t="s">
        <v>691</v>
      </c>
      <c r="C155" s="22"/>
      <c r="D155" s="21"/>
      <c r="E155" s="21"/>
      <c r="F155" s="18">
        <f>F156</f>
        <v>1351.2</v>
      </c>
      <c r="G155" s="23"/>
      <c r="H155" s="23"/>
    </row>
    <row r="156" spans="1:8" s="14" customFormat="1" ht="63" x14ac:dyDescent="0.25">
      <c r="A156" s="15" t="s">
        <v>692</v>
      </c>
      <c r="B156" s="16" t="s">
        <v>691</v>
      </c>
      <c r="C156" s="17">
        <v>100</v>
      </c>
      <c r="D156" s="16" t="s">
        <v>14</v>
      </c>
      <c r="E156" s="16" t="s">
        <v>161</v>
      </c>
      <c r="F156" s="18">
        <v>1351.2</v>
      </c>
      <c r="G156" s="18"/>
      <c r="H156" s="18"/>
    </row>
    <row r="157" spans="1:8" s="14" customFormat="1" ht="15.75" x14ac:dyDescent="0.25">
      <c r="A157" s="15" t="s">
        <v>158</v>
      </c>
      <c r="B157" s="16" t="s">
        <v>159</v>
      </c>
      <c r="C157" s="17"/>
      <c r="D157" s="16"/>
      <c r="E157" s="16"/>
      <c r="F157" s="18">
        <f>F158+F159</f>
        <v>9203.2999999999993</v>
      </c>
      <c r="G157" s="18">
        <f t="shared" ref="G157:H157" si="43">G158+G159</f>
        <v>8595.1</v>
      </c>
      <c r="H157" s="18">
        <f t="shared" si="43"/>
        <v>8595.1</v>
      </c>
    </row>
    <row r="158" spans="1:8" s="28" customFormat="1" ht="63" x14ac:dyDescent="0.25">
      <c r="A158" s="29" t="s">
        <v>160</v>
      </c>
      <c r="B158" s="25" t="s">
        <v>159</v>
      </c>
      <c r="C158" s="26" t="s">
        <v>25</v>
      </c>
      <c r="D158" s="25" t="s">
        <v>14</v>
      </c>
      <c r="E158" s="25" t="s">
        <v>161</v>
      </c>
      <c r="F158" s="27">
        <v>8406.9</v>
      </c>
      <c r="G158" s="27">
        <v>7409.9</v>
      </c>
      <c r="H158" s="27">
        <v>7409.9</v>
      </c>
    </row>
    <row r="159" spans="1:8" s="28" customFormat="1" ht="31.5" x14ac:dyDescent="0.25">
      <c r="A159" s="24" t="s">
        <v>162</v>
      </c>
      <c r="B159" s="25" t="s">
        <v>159</v>
      </c>
      <c r="C159" s="26" t="s">
        <v>54</v>
      </c>
      <c r="D159" s="25" t="s">
        <v>14</v>
      </c>
      <c r="E159" s="25" t="s">
        <v>161</v>
      </c>
      <c r="F159" s="27">
        <v>796.4</v>
      </c>
      <c r="G159" s="27">
        <v>1185.2</v>
      </c>
      <c r="H159" s="27">
        <v>1185.2</v>
      </c>
    </row>
    <row r="160" spans="1:8" s="14" customFormat="1" ht="15.75" x14ac:dyDescent="0.25">
      <c r="A160" s="15" t="s">
        <v>163</v>
      </c>
      <c r="B160" s="16" t="s">
        <v>164</v>
      </c>
      <c r="C160" s="17"/>
      <c r="D160" s="16"/>
      <c r="E160" s="16"/>
      <c r="F160" s="18">
        <f>F161+F162</f>
        <v>1555.5</v>
      </c>
      <c r="G160" s="18">
        <f t="shared" ref="G160:H160" si="44">G161+G162</f>
        <v>1447.2</v>
      </c>
      <c r="H160" s="18">
        <f t="shared" si="44"/>
        <v>1447.2</v>
      </c>
    </row>
    <row r="161" spans="1:8" s="28" customFormat="1" ht="63" x14ac:dyDescent="0.25">
      <c r="A161" s="29" t="s">
        <v>165</v>
      </c>
      <c r="B161" s="25" t="s">
        <v>164</v>
      </c>
      <c r="C161" s="26" t="s">
        <v>25</v>
      </c>
      <c r="D161" s="25" t="s">
        <v>14</v>
      </c>
      <c r="E161" s="25" t="s">
        <v>161</v>
      </c>
      <c r="F161" s="27">
        <v>1415.1</v>
      </c>
      <c r="G161" s="27">
        <v>1300.4000000000001</v>
      </c>
      <c r="H161" s="27">
        <v>1300.4000000000001</v>
      </c>
    </row>
    <row r="162" spans="1:8" s="28" customFormat="1" ht="31.5" x14ac:dyDescent="0.25">
      <c r="A162" s="24" t="s">
        <v>166</v>
      </c>
      <c r="B162" s="25" t="s">
        <v>164</v>
      </c>
      <c r="C162" s="26" t="s">
        <v>54</v>
      </c>
      <c r="D162" s="25" t="s">
        <v>14</v>
      </c>
      <c r="E162" s="25" t="s">
        <v>161</v>
      </c>
      <c r="F162" s="27">
        <v>140.4</v>
      </c>
      <c r="G162" s="27">
        <v>146.80000000000001</v>
      </c>
      <c r="H162" s="27">
        <v>146.80000000000001</v>
      </c>
    </row>
    <row r="163" spans="1:8" s="14" customFormat="1" ht="31.5" x14ac:dyDescent="0.25">
      <c r="A163" s="15" t="s">
        <v>167</v>
      </c>
      <c r="B163" s="16" t="s">
        <v>168</v>
      </c>
      <c r="C163" s="17"/>
      <c r="D163" s="16"/>
      <c r="E163" s="16"/>
      <c r="F163" s="18">
        <f>F164+F165</f>
        <v>3513.3</v>
      </c>
      <c r="G163" s="18">
        <f t="shared" ref="G163:H163" si="45">G164+G165</f>
        <v>3286.2999999999997</v>
      </c>
      <c r="H163" s="18">
        <f t="shared" si="45"/>
        <v>3286.2999999999997</v>
      </c>
    </row>
    <row r="164" spans="1:8" s="28" customFormat="1" ht="63" x14ac:dyDescent="0.25">
      <c r="A164" s="29" t="s">
        <v>169</v>
      </c>
      <c r="B164" s="25" t="s">
        <v>168</v>
      </c>
      <c r="C164" s="26" t="s">
        <v>25</v>
      </c>
      <c r="D164" s="25" t="s">
        <v>14</v>
      </c>
      <c r="E164" s="25" t="s">
        <v>161</v>
      </c>
      <c r="F164" s="27">
        <v>3064.9</v>
      </c>
      <c r="G164" s="27">
        <v>2789.7</v>
      </c>
      <c r="H164" s="27">
        <v>2789.7</v>
      </c>
    </row>
    <row r="165" spans="1:8" s="28" customFormat="1" ht="47.25" x14ac:dyDescent="0.25">
      <c r="A165" s="24" t="s">
        <v>170</v>
      </c>
      <c r="B165" s="25" t="s">
        <v>168</v>
      </c>
      <c r="C165" s="26" t="s">
        <v>54</v>
      </c>
      <c r="D165" s="25" t="s">
        <v>14</v>
      </c>
      <c r="E165" s="25" t="s">
        <v>161</v>
      </c>
      <c r="F165" s="27">
        <v>448.4</v>
      </c>
      <c r="G165" s="27">
        <v>496.6</v>
      </c>
      <c r="H165" s="27">
        <v>496.6</v>
      </c>
    </row>
    <row r="166" spans="1:8" s="14" customFormat="1" ht="15.75" x14ac:dyDescent="0.25">
      <c r="A166" s="15" t="s">
        <v>171</v>
      </c>
      <c r="B166" s="16" t="s">
        <v>172</v>
      </c>
      <c r="C166" s="17"/>
      <c r="D166" s="16"/>
      <c r="E166" s="16"/>
      <c r="F166" s="18">
        <f>F167+F170+F172+F175+F178+F181+F184+F187+F190+F193+F196+F199+F202+F206+F209+F212+F218+F220+F223+F226+F229+F232+F215+F234</f>
        <v>199295.8</v>
      </c>
      <c r="G166" s="18">
        <f t="shared" ref="G166:H166" si="46">G167+G170+G172+G175+G178+G181+G184+G187+G190+G193+G196+G199+G202+G206+G209+G212+G218+G220+G223+G226+G229+G232</f>
        <v>206326.79999999996</v>
      </c>
      <c r="H166" s="18">
        <f t="shared" si="46"/>
        <v>212081.59999999992</v>
      </c>
    </row>
    <row r="167" spans="1:8" s="14" customFormat="1" ht="15.75" x14ac:dyDescent="0.25">
      <c r="A167" s="15" t="s">
        <v>173</v>
      </c>
      <c r="B167" s="16" t="s">
        <v>174</v>
      </c>
      <c r="C167" s="17"/>
      <c r="D167" s="16"/>
      <c r="E167" s="16"/>
      <c r="F167" s="18">
        <f>F168+F169</f>
        <v>1928</v>
      </c>
      <c r="G167" s="18">
        <f t="shared" ref="G167:H167" si="47">G168+G169</f>
        <v>1285.3</v>
      </c>
      <c r="H167" s="18">
        <f t="shared" si="47"/>
        <v>1515.7</v>
      </c>
    </row>
    <row r="168" spans="1:8" s="28" customFormat="1" ht="31.5" x14ac:dyDescent="0.25">
      <c r="A168" s="24" t="s">
        <v>175</v>
      </c>
      <c r="B168" s="25" t="s">
        <v>174</v>
      </c>
      <c r="C168" s="26" t="s">
        <v>13</v>
      </c>
      <c r="D168" s="25" t="s">
        <v>14</v>
      </c>
      <c r="E168" s="25" t="s">
        <v>15</v>
      </c>
      <c r="F168" s="27">
        <v>687</v>
      </c>
      <c r="G168" s="27"/>
      <c r="H168" s="27"/>
    </row>
    <row r="169" spans="1:8" s="28" customFormat="1" ht="31.5" x14ac:dyDescent="0.25">
      <c r="A169" s="24" t="s">
        <v>176</v>
      </c>
      <c r="B169" s="25" t="s">
        <v>174</v>
      </c>
      <c r="C169" s="26" t="s">
        <v>177</v>
      </c>
      <c r="D169" s="25" t="s">
        <v>14</v>
      </c>
      <c r="E169" s="25" t="s">
        <v>15</v>
      </c>
      <c r="F169" s="27">
        <v>1241</v>
      </c>
      <c r="G169" s="27">
        <v>1285.3</v>
      </c>
      <c r="H169" s="27">
        <v>1515.7</v>
      </c>
    </row>
    <row r="170" spans="1:8" s="14" customFormat="1" ht="94.5" x14ac:dyDescent="0.25">
      <c r="A170" s="19" t="s">
        <v>178</v>
      </c>
      <c r="B170" s="16" t="s">
        <v>179</v>
      </c>
      <c r="C170" s="17"/>
      <c r="D170" s="16"/>
      <c r="E170" s="16"/>
      <c r="F170" s="18">
        <f>F171</f>
        <v>7540.8</v>
      </c>
      <c r="G170" s="18">
        <f t="shared" ref="G170:H170" si="48">G171</f>
        <v>6190.8</v>
      </c>
      <c r="H170" s="18">
        <f t="shared" si="48"/>
        <v>6190.8</v>
      </c>
    </row>
    <row r="171" spans="1:8" s="28" customFormat="1" ht="126" x14ac:dyDescent="0.25">
      <c r="A171" s="29" t="s">
        <v>180</v>
      </c>
      <c r="B171" s="25" t="s">
        <v>179</v>
      </c>
      <c r="C171" s="26" t="s">
        <v>181</v>
      </c>
      <c r="D171" s="25" t="s">
        <v>14</v>
      </c>
      <c r="E171" s="25" t="s">
        <v>19</v>
      </c>
      <c r="F171" s="27">
        <v>7540.8</v>
      </c>
      <c r="G171" s="27">
        <v>6190.8</v>
      </c>
      <c r="H171" s="27">
        <v>6190.8</v>
      </c>
    </row>
    <row r="172" spans="1:8" s="14" customFormat="1" ht="78.75" x14ac:dyDescent="0.25">
      <c r="A172" s="19" t="s">
        <v>182</v>
      </c>
      <c r="B172" s="16" t="s">
        <v>183</v>
      </c>
      <c r="C172" s="17"/>
      <c r="D172" s="16"/>
      <c r="E172" s="16"/>
      <c r="F172" s="18">
        <f>F173+F174</f>
        <v>17799.2</v>
      </c>
      <c r="G172" s="18">
        <f t="shared" ref="G172:H172" si="49">G173+G174</f>
        <v>17808.900000000001</v>
      </c>
      <c r="H172" s="18">
        <f t="shared" si="49"/>
        <v>17876.8</v>
      </c>
    </row>
    <row r="173" spans="1:8" s="28" customFormat="1" ht="94.5" x14ac:dyDescent="0.25">
      <c r="A173" s="29" t="s">
        <v>184</v>
      </c>
      <c r="B173" s="25" t="s">
        <v>183</v>
      </c>
      <c r="C173" s="26" t="s">
        <v>54</v>
      </c>
      <c r="D173" s="25" t="s">
        <v>14</v>
      </c>
      <c r="E173" s="25" t="s">
        <v>19</v>
      </c>
      <c r="F173" s="27">
        <v>2960.2</v>
      </c>
      <c r="G173" s="27"/>
      <c r="H173" s="27"/>
    </row>
    <row r="174" spans="1:8" s="28" customFormat="1" ht="94.5" x14ac:dyDescent="0.25">
      <c r="A174" s="29" t="s">
        <v>185</v>
      </c>
      <c r="B174" s="25" t="s">
        <v>183</v>
      </c>
      <c r="C174" s="26" t="s">
        <v>13</v>
      </c>
      <c r="D174" s="25" t="s">
        <v>14</v>
      </c>
      <c r="E174" s="25" t="s">
        <v>19</v>
      </c>
      <c r="F174" s="27">
        <v>14839</v>
      </c>
      <c r="G174" s="27">
        <v>17808.900000000001</v>
      </c>
      <c r="H174" s="27">
        <v>17876.8</v>
      </c>
    </row>
    <row r="175" spans="1:8" s="14" customFormat="1" ht="31.5" x14ac:dyDescent="0.25">
      <c r="A175" s="15" t="s">
        <v>186</v>
      </c>
      <c r="B175" s="16" t="s">
        <v>187</v>
      </c>
      <c r="C175" s="17"/>
      <c r="D175" s="16"/>
      <c r="E175" s="16"/>
      <c r="F175" s="18">
        <f>F176+F177</f>
        <v>12122.3</v>
      </c>
      <c r="G175" s="18">
        <f t="shared" ref="G175:H175" si="50">G176+G177</f>
        <v>13855.1</v>
      </c>
      <c r="H175" s="18">
        <f t="shared" si="50"/>
        <v>14409.4</v>
      </c>
    </row>
    <row r="176" spans="1:8" s="28" customFormat="1" ht="47.25" x14ac:dyDescent="0.25">
      <c r="A176" s="24" t="s">
        <v>188</v>
      </c>
      <c r="B176" s="25" t="s">
        <v>187</v>
      </c>
      <c r="C176" s="26" t="s">
        <v>54</v>
      </c>
      <c r="D176" s="25" t="s">
        <v>14</v>
      </c>
      <c r="E176" s="25" t="s">
        <v>19</v>
      </c>
      <c r="F176" s="27">
        <v>200</v>
      </c>
      <c r="G176" s="27"/>
      <c r="H176" s="27"/>
    </row>
    <row r="177" spans="1:8" s="28" customFormat="1" ht="31.5" x14ac:dyDescent="0.25">
      <c r="A177" s="24" t="s">
        <v>189</v>
      </c>
      <c r="B177" s="25" t="s">
        <v>187</v>
      </c>
      <c r="C177" s="26" t="s">
        <v>13</v>
      </c>
      <c r="D177" s="25" t="s">
        <v>14</v>
      </c>
      <c r="E177" s="25" t="s">
        <v>19</v>
      </c>
      <c r="F177" s="27">
        <v>11922.3</v>
      </c>
      <c r="G177" s="27">
        <v>13855.1</v>
      </c>
      <c r="H177" s="27">
        <v>14409.4</v>
      </c>
    </row>
    <row r="178" spans="1:8" s="14" customFormat="1" ht="47.25" x14ac:dyDescent="0.25">
      <c r="A178" s="15" t="s">
        <v>190</v>
      </c>
      <c r="B178" s="16" t="s">
        <v>191</v>
      </c>
      <c r="C178" s="17"/>
      <c r="D178" s="16"/>
      <c r="E178" s="16"/>
      <c r="F178" s="18">
        <f>F179+F180</f>
        <v>5197.3</v>
      </c>
      <c r="G178" s="18">
        <f t="shared" ref="G178:H178" si="51">G179+G180</f>
        <v>5044.8</v>
      </c>
      <c r="H178" s="18">
        <f t="shared" si="51"/>
        <v>5246.6</v>
      </c>
    </row>
    <row r="179" spans="1:8" s="28" customFormat="1" ht="78.75" x14ac:dyDescent="0.25">
      <c r="A179" s="29" t="s">
        <v>192</v>
      </c>
      <c r="B179" s="25" t="s">
        <v>191</v>
      </c>
      <c r="C179" s="26" t="s">
        <v>54</v>
      </c>
      <c r="D179" s="25" t="s">
        <v>14</v>
      </c>
      <c r="E179" s="25" t="s">
        <v>19</v>
      </c>
      <c r="F179" s="27">
        <v>76.7</v>
      </c>
      <c r="G179" s="27"/>
      <c r="H179" s="27"/>
    </row>
    <row r="180" spans="1:8" s="28" customFormat="1" ht="63" x14ac:dyDescent="0.25">
      <c r="A180" s="29" t="s">
        <v>193</v>
      </c>
      <c r="B180" s="25" t="s">
        <v>191</v>
      </c>
      <c r="C180" s="26" t="s">
        <v>13</v>
      </c>
      <c r="D180" s="25" t="s">
        <v>14</v>
      </c>
      <c r="E180" s="25" t="s">
        <v>19</v>
      </c>
      <c r="F180" s="27">
        <v>5120.6000000000004</v>
      </c>
      <c r="G180" s="27">
        <v>5044.8</v>
      </c>
      <c r="H180" s="27">
        <v>5246.6</v>
      </c>
    </row>
    <row r="181" spans="1:8" s="14" customFormat="1" ht="31.5" x14ac:dyDescent="0.25">
      <c r="A181" s="15" t="s">
        <v>194</v>
      </c>
      <c r="B181" s="16" t="s">
        <v>195</v>
      </c>
      <c r="C181" s="17"/>
      <c r="D181" s="16"/>
      <c r="E181" s="16"/>
      <c r="F181" s="18">
        <f>F182+F183</f>
        <v>29898.5</v>
      </c>
      <c r="G181" s="18">
        <f t="shared" ref="G181:H181" si="52">G182+G183</f>
        <v>34006.400000000001</v>
      </c>
      <c r="H181" s="18">
        <f t="shared" si="52"/>
        <v>35366.699999999997</v>
      </c>
    </row>
    <row r="182" spans="1:8" s="28" customFormat="1" ht="47.25" x14ac:dyDescent="0.25">
      <c r="A182" s="24" t="s">
        <v>196</v>
      </c>
      <c r="B182" s="25" t="s">
        <v>195</v>
      </c>
      <c r="C182" s="26" t="s">
        <v>54</v>
      </c>
      <c r="D182" s="25" t="s">
        <v>14</v>
      </c>
      <c r="E182" s="25" t="s">
        <v>15</v>
      </c>
      <c r="F182" s="27">
        <v>455.5</v>
      </c>
      <c r="G182" s="27"/>
      <c r="H182" s="27"/>
    </row>
    <row r="183" spans="1:8" s="28" customFormat="1" ht="47.25" x14ac:dyDescent="0.25">
      <c r="A183" s="24" t="s">
        <v>197</v>
      </c>
      <c r="B183" s="25" t="s">
        <v>195</v>
      </c>
      <c r="C183" s="26" t="s">
        <v>13</v>
      </c>
      <c r="D183" s="25" t="s">
        <v>14</v>
      </c>
      <c r="E183" s="25" t="s">
        <v>15</v>
      </c>
      <c r="F183" s="27">
        <v>29443</v>
      </c>
      <c r="G183" s="27">
        <v>34006.400000000001</v>
      </c>
      <c r="H183" s="27">
        <v>35366.699999999997</v>
      </c>
    </row>
    <row r="184" spans="1:8" s="14" customFormat="1" ht="47.25" x14ac:dyDescent="0.25">
      <c r="A184" s="15" t="s">
        <v>198</v>
      </c>
      <c r="B184" s="16" t="s">
        <v>199</v>
      </c>
      <c r="C184" s="17"/>
      <c r="D184" s="16"/>
      <c r="E184" s="16"/>
      <c r="F184" s="18">
        <f>F185+F186</f>
        <v>482.1</v>
      </c>
      <c r="G184" s="18">
        <f t="shared" ref="G184:H184" si="53">G185+G186</f>
        <v>500.7</v>
      </c>
      <c r="H184" s="18">
        <f t="shared" si="53"/>
        <v>520</v>
      </c>
    </row>
    <row r="185" spans="1:8" s="28" customFormat="1" ht="63" x14ac:dyDescent="0.25">
      <c r="A185" s="24" t="s">
        <v>200</v>
      </c>
      <c r="B185" s="25" t="s">
        <v>199</v>
      </c>
      <c r="C185" s="26" t="s">
        <v>54</v>
      </c>
      <c r="D185" s="25" t="s">
        <v>14</v>
      </c>
      <c r="E185" s="25" t="s">
        <v>15</v>
      </c>
      <c r="F185" s="27">
        <v>8</v>
      </c>
      <c r="G185" s="27"/>
      <c r="H185" s="27"/>
    </row>
    <row r="186" spans="1:8" s="28" customFormat="1" ht="47.25" x14ac:dyDescent="0.25">
      <c r="A186" s="24" t="s">
        <v>201</v>
      </c>
      <c r="B186" s="25" t="s">
        <v>199</v>
      </c>
      <c r="C186" s="26" t="s">
        <v>13</v>
      </c>
      <c r="D186" s="25" t="s">
        <v>14</v>
      </c>
      <c r="E186" s="25" t="s">
        <v>15</v>
      </c>
      <c r="F186" s="27">
        <v>474.1</v>
      </c>
      <c r="G186" s="27">
        <v>500.7</v>
      </c>
      <c r="H186" s="27">
        <v>520</v>
      </c>
    </row>
    <row r="187" spans="1:8" s="14" customFormat="1" ht="31.5" x14ac:dyDescent="0.25">
      <c r="A187" s="15" t="s">
        <v>202</v>
      </c>
      <c r="B187" s="16" t="s">
        <v>203</v>
      </c>
      <c r="C187" s="17"/>
      <c r="D187" s="16"/>
      <c r="E187" s="16"/>
      <c r="F187" s="18">
        <f>F188+F189</f>
        <v>20739.2</v>
      </c>
      <c r="G187" s="18">
        <f t="shared" ref="G187:H187" si="54">G188+G189</f>
        <v>21139.200000000001</v>
      </c>
      <c r="H187" s="18">
        <f t="shared" si="54"/>
        <v>21139.200000000001</v>
      </c>
    </row>
    <row r="188" spans="1:8" s="28" customFormat="1" ht="47.25" x14ac:dyDescent="0.25">
      <c r="A188" s="24" t="s">
        <v>204</v>
      </c>
      <c r="B188" s="25" t="s">
        <v>203</v>
      </c>
      <c r="C188" s="26" t="s">
        <v>54</v>
      </c>
      <c r="D188" s="25" t="s">
        <v>14</v>
      </c>
      <c r="E188" s="25" t="s">
        <v>15</v>
      </c>
      <c r="F188" s="27">
        <v>311</v>
      </c>
      <c r="G188" s="27">
        <v>350</v>
      </c>
      <c r="H188" s="27">
        <v>350</v>
      </c>
    </row>
    <row r="189" spans="1:8" s="28" customFormat="1" ht="47.25" x14ac:dyDescent="0.25">
      <c r="A189" s="24" t="s">
        <v>205</v>
      </c>
      <c r="B189" s="25" t="s">
        <v>203</v>
      </c>
      <c r="C189" s="26" t="s">
        <v>13</v>
      </c>
      <c r="D189" s="25" t="s">
        <v>14</v>
      </c>
      <c r="E189" s="25" t="s">
        <v>15</v>
      </c>
      <c r="F189" s="27">
        <v>20428.2</v>
      </c>
      <c r="G189" s="27">
        <v>20789.2</v>
      </c>
      <c r="H189" s="27">
        <v>20789.2</v>
      </c>
    </row>
    <row r="190" spans="1:8" s="14" customFormat="1" ht="47.25" x14ac:dyDescent="0.25">
      <c r="A190" s="15" t="s">
        <v>206</v>
      </c>
      <c r="B190" s="16" t="s">
        <v>207</v>
      </c>
      <c r="C190" s="17"/>
      <c r="D190" s="16"/>
      <c r="E190" s="16"/>
      <c r="F190" s="18">
        <f>F191+F192</f>
        <v>46.800000000000004</v>
      </c>
      <c r="G190" s="18">
        <f t="shared" ref="G190:H190" si="55">G191+G192</f>
        <v>91.8</v>
      </c>
      <c r="H190" s="18">
        <f t="shared" si="55"/>
        <v>95.5</v>
      </c>
    </row>
    <row r="191" spans="1:8" s="28" customFormat="1" ht="78.75" x14ac:dyDescent="0.25">
      <c r="A191" s="29" t="s">
        <v>208</v>
      </c>
      <c r="B191" s="25" t="s">
        <v>207</v>
      </c>
      <c r="C191" s="26" t="s">
        <v>54</v>
      </c>
      <c r="D191" s="25" t="s">
        <v>14</v>
      </c>
      <c r="E191" s="25" t="s">
        <v>15</v>
      </c>
      <c r="F191" s="27">
        <v>0.6</v>
      </c>
      <c r="G191" s="27"/>
      <c r="H191" s="27"/>
    </row>
    <row r="192" spans="1:8" s="28" customFormat="1" ht="63" x14ac:dyDescent="0.25">
      <c r="A192" s="24" t="s">
        <v>209</v>
      </c>
      <c r="B192" s="25" t="s">
        <v>207</v>
      </c>
      <c r="C192" s="26" t="s">
        <v>13</v>
      </c>
      <c r="D192" s="25" t="s">
        <v>14</v>
      </c>
      <c r="E192" s="25" t="s">
        <v>15</v>
      </c>
      <c r="F192" s="27">
        <v>46.2</v>
      </c>
      <c r="G192" s="27">
        <v>91.8</v>
      </c>
      <c r="H192" s="27">
        <v>95.5</v>
      </c>
    </row>
    <row r="193" spans="1:8" s="14" customFormat="1" ht="47.25" x14ac:dyDescent="0.25">
      <c r="A193" s="15" t="s">
        <v>210</v>
      </c>
      <c r="B193" s="16" t="s">
        <v>211</v>
      </c>
      <c r="C193" s="17"/>
      <c r="D193" s="16"/>
      <c r="E193" s="16"/>
      <c r="F193" s="18">
        <f>F194+F195</f>
        <v>3.5</v>
      </c>
      <c r="G193" s="18">
        <f t="shared" ref="G193:H193" si="56">G194+G195</f>
        <v>6.5</v>
      </c>
      <c r="H193" s="18">
        <f t="shared" si="56"/>
        <v>6.5</v>
      </c>
    </row>
    <row r="194" spans="1:8" s="28" customFormat="1" ht="63" x14ac:dyDescent="0.25">
      <c r="A194" s="29" t="s">
        <v>212</v>
      </c>
      <c r="B194" s="25" t="s">
        <v>211</v>
      </c>
      <c r="C194" s="26" t="s">
        <v>54</v>
      </c>
      <c r="D194" s="25" t="s">
        <v>14</v>
      </c>
      <c r="E194" s="25" t="s">
        <v>15</v>
      </c>
      <c r="F194" s="27">
        <v>0.1</v>
      </c>
      <c r="G194" s="27">
        <v>0.2</v>
      </c>
      <c r="H194" s="27">
        <v>0.2</v>
      </c>
    </row>
    <row r="195" spans="1:8" s="28" customFormat="1" ht="63" x14ac:dyDescent="0.25">
      <c r="A195" s="24" t="s">
        <v>213</v>
      </c>
      <c r="B195" s="25" t="s">
        <v>211</v>
      </c>
      <c r="C195" s="26" t="s">
        <v>13</v>
      </c>
      <c r="D195" s="25" t="s">
        <v>14</v>
      </c>
      <c r="E195" s="25" t="s">
        <v>15</v>
      </c>
      <c r="F195" s="27">
        <v>3.4</v>
      </c>
      <c r="G195" s="27">
        <v>6.3</v>
      </c>
      <c r="H195" s="27">
        <v>6.3</v>
      </c>
    </row>
    <row r="196" spans="1:8" s="14" customFormat="1" ht="63" x14ac:dyDescent="0.25">
      <c r="A196" s="15" t="s">
        <v>214</v>
      </c>
      <c r="B196" s="16" t="s">
        <v>215</v>
      </c>
      <c r="C196" s="17"/>
      <c r="D196" s="16"/>
      <c r="E196" s="16"/>
      <c r="F196" s="18">
        <f>F197+F198</f>
        <v>3380.9</v>
      </c>
      <c r="G196" s="18">
        <f t="shared" ref="G196:H196" si="57">G197+G198</f>
        <v>2903.9</v>
      </c>
      <c r="H196" s="18">
        <f t="shared" si="57"/>
        <v>2903.9</v>
      </c>
    </row>
    <row r="197" spans="1:8" s="28" customFormat="1" ht="78.75" x14ac:dyDescent="0.25">
      <c r="A197" s="29" t="s">
        <v>216</v>
      </c>
      <c r="B197" s="25" t="s">
        <v>215</v>
      </c>
      <c r="C197" s="26" t="s">
        <v>54</v>
      </c>
      <c r="D197" s="25" t="s">
        <v>14</v>
      </c>
      <c r="E197" s="25" t="s">
        <v>15</v>
      </c>
      <c r="F197" s="27">
        <v>37.4</v>
      </c>
      <c r="G197" s="27">
        <v>38</v>
      </c>
      <c r="H197" s="27">
        <v>38</v>
      </c>
    </row>
    <row r="198" spans="1:8" s="28" customFormat="1" ht="78.75" x14ac:dyDescent="0.25">
      <c r="A198" s="29" t="s">
        <v>217</v>
      </c>
      <c r="B198" s="25" t="s">
        <v>215</v>
      </c>
      <c r="C198" s="26" t="s">
        <v>13</v>
      </c>
      <c r="D198" s="25" t="s">
        <v>14</v>
      </c>
      <c r="E198" s="25" t="s">
        <v>15</v>
      </c>
      <c r="F198" s="27">
        <v>3343.5</v>
      </c>
      <c r="G198" s="27">
        <v>2865.9</v>
      </c>
      <c r="H198" s="27">
        <v>2865.9</v>
      </c>
    </row>
    <row r="199" spans="1:8" s="14" customFormat="1" ht="31.5" x14ac:dyDescent="0.25">
      <c r="A199" s="15" t="s">
        <v>167</v>
      </c>
      <c r="B199" s="16" t="s">
        <v>218</v>
      </c>
      <c r="C199" s="17"/>
      <c r="D199" s="16"/>
      <c r="E199" s="16"/>
      <c r="F199" s="18">
        <f>F200+F201</f>
        <v>52508.4</v>
      </c>
      <c r="G199" s="18">
        <f t="shared" ref="G199:H199" si="58">G200+G201</f>
        <v>54970.3</v>
      </c>
      <c r="H199" s="18">
        <f t="shared" si="58"/>
        <v>57480.3</v>
      </c>
    </row>
    <row r="200" spans="1:8" s="28" customFormat="1" ht="47.25" x14ac:dyDescent="0.25">
      <c r="A200" s="24" t="s">
        <v>170</v>
      </c>
      <c r="B200" s="25" t="s">
        <v>218</v>
      </c>
      <c r="C200" s="26" t="s">
        <v>54</v>
      </c>
      <c r="D200" s="25" t="s">
        <v>14</v>
      </c>
      <c r="E200" s="25" t="s">
        <v>15</v>
      </c>
      <c r="F200" s="27">
        <v>865</v>
      </c>
      <c r="G200" s="27"/>
      <c r="H200" s="27"/>
    </row>
    <row r="201" spans="1:8" s="28" customFormat="1" ht="31.5" x14ac:dyDescent="0.25">
      <c r="A201" s="24" t="s">
        <v>219</v>
      </c>
      <c r="B201" s="25" t="s">
        <v>218</v>
      </c>
      <c r="C201" s="26" t="s">
        <v>13</v>
      </c>
      <c r="D201" s="25" t="s">
        <v>14</v>
      </c>
      <c r="E201" s="25" t="s">
        <v>15</v>
      </c>
      <c r="F201" s="27">
        <v>51643.4</v>
      </c>
      <c r="G201" s="27">
        <v>54970.3</v>
      </c>
      <c r="H201" s="27">
        <v>57480.3</v>
      </c>
    </row>
    <row r="202" spans="1:8" s="14" customFormat="1" ht="31.5" x14ac:dyDescent="0.25">
      <c r="A202" s="15" t="s">
        <v>220</v>
      </c>
      <c r="B202" s="16" t="s">
        <v>221</v>
      </c>
      <c r="C202" s="17"/>
      <c r="D202" s="16"/>
      <c r="E202" s="16"/>
      <c r="F202" s="18">
        <f>F203+F204+F205</f>
        <v>2152.1</v>
      </c>
      <c r="G202" s="18">
        <f t="shared" ref="G202:H202" si="59">G203+G204+G205</f>
        <v>2061.4</v>
      </c>
      <c r="H202" s="18">
        <f t="shared" si="59"/>
        <v>2143.8000000000002</v>
      </c>
    </row>
    <row r="203" spans="1:8" s="28" customFormat="1" ht="47.25" x14ac:dyDescent="0.25">
      <c r="A203" s="24" t="s">
        <v>222</v>
      </c>
      <c r="B203" s="25" t="s">
        <v>221</v>
      </c>
      <c r="C203" s="26" t="s">
        <v>54</v>
      </c>
      <c r="D203" s="25" t="s">
        <v>14</v>
      </c>
      <c r="E203" s="25" t="s">
        <v>15</v>
      </c>
      <c r="F203" s="27">
        <v>13.3</v>
      </c>
      <c r="G203" s="27"/>
      <c r="H203" s="27"/>
    </row>
    <row r="204" spans="1:8" s="28" customFormat="1" ht="47.25" x14ac:dyDescent="0.25">
      <c r="A204" s="24" t="s">
        <v>223</v>
      </c>
      <c r="B204" s="25" t="s">
        <v>221</v>
      </c>
      <c r="C204" s="26" t="s">
        <v>13</v>
      </c>
      <c r="D204" s="25" t="s">
        <v>14</v>
      </c>
      <c r="E204" s="25" t="s">
        <v>15</v>
      </c>
      <c r="F204" s="27">
        <v>1964.2</v>
      </c>
      <c r="G204" s="27">
        <v>2061.4</v>
      </c>
      <c r="H204" s="27">
        <v>2143.8000000000002</v>
      </c>
    </row>
    <row r="205" spans="1:8" s="28" customFormat="1" ht="63" x14ac:dyDescent="0.25">
      <c r="A205" s="24" t="s">
        <v>224</v>
      </c>
      <c r="B205" s="25" t="s">
        <v>221</v>
      </c>
      <c r="C205" s="26" t="s">
        <v>177</v>
      </c>
      <c r="D205" s="25" t="s">
        <v>14</v>
      </c>
      <c r="E205" s="25" t="s">
        <v>15</v>
      </c>
      <c r="F205" s="27">
        <v>174.6</v>
      </c>
      <c r="G205" s="27"/>
      <c r="H205" s="27"/>
    </row>
    <row r="206" spans="1:8" s="14" customFormat="1" ht="47.25" x14ac:dyDescent="0.25">
      <c r="A206" s="15" t="s">
        <v>225</v>
      </c>
      <c r="B206" s="16" t="s">
        <v>226</v>
      </c>
      <c r="C206" s="17"/>
      <c r="D206" s="16"/>
      <c r="E206" s="16"/>
      <c r="F206" s="18">
        <f>F207+F208</f>
        <v>427.5</v>
      </c>
      <c r="G206" s="18">
        <f t="shared" ref="G206:H206" si="60">G207+G208</f>
        <v>390.8</v>
      </c>
      <c r="H206" s="18">
        <f t="shared" si="60"/>
        <v>406.4</v>
      </c>
    </row>
    <row r="207" spans="1:8" s="28" customFormat="1" ht="78.75" x14ac:dyDescent="0.25">
      <c r="A207" s="29" t="s">
        <v>227</v>
      </c>
      <c r="B207" s="25" t="s">
        <v>226</v>
      </c>
      <c r="C207" s="26" t="s">
        <v>54</v>
      </c>
      <c r="D207" s="25" t="s">
        <v>14</v>
      </c>
      <c r="E207" s="25" t="s">
        <v>15</v>
      </c>
      <c r="F207" s="27">
        <v>6.3</v>
      </c>
      <c r="G207" s="27"/>
      <c r="H207" s="27"/>
    </row>
    <row r="208" spans="1:8" s="28" customFormat="1" ht="63" x14ac:dyDescent="0.25">
      <c r="A208" s="29" t="s">
        <v>228</v>
      </c>
      <c r="B208" s="25" t="s">
        <v>226</v>
      </c>
      <c r="C208" s="26" t="s">
        <v>13</v>
      </c>
      <c r="D208" s="25" t="s">
        <v>14</v>
      </c>
      <c r="E208" s="25" t="s">
        <v>15</v>
      </c>
      <c r="F208" s="27">
        <v>421.2</v>
      </c>
      <c r="G208" s="27">
        <v>390.8</v>
      </c>
      <c r="H208" s="27">
        <v>406.4</v>
      </c>
    </row>
    <row r="209" spans="1:8" s="14" customFormat="1" ht="15.75" x14ac:dyDescent="0.25">
      <c r="A209" s="15" t="s">
        <v>229</v>
      </c>
      <c r="B209" s="16" t="s">
        <v>230</v>
      </c>
      <c r="C209" s="17"/>
      <c r="D209" s="16"/>
      <c r="E209" s="16"/>
      <c r="F209" s="18">
        <f>F211+F210</f>
        <v>15.799999999999999</v>
      </c>
      <c r="G209" s="18">
        <f t="shared" ref="G209:H209" si="61">G211</f>
        <v>15.8</v>
      </c>
      <c r="H209" s="18">
        <f t="shared" si="61"/>
        <v>15.8</v>
      </c>
    </row>
    <row r="210" spans="1:8" s="14" customFormat="1" ht="47.25" x14ac:dyDescent="0.25">
      <c r="A210" s="15" t="s">
        <v>799</v>
      </c>
      <c r="B210" s="16" t="s">
        <v>230</v>
      </c>
      <c r="C210" s="17">
        <v>200</v>
      </c>
      <c r="D210" s="16" t="s">
        <v>14</v>
      </c>
      <c r="E210" s="16" t="s">
        <v>15</v>
      </c>
      <c r="F210" s="18">
        <v>0.1</v>
      </c>
      <c r="G210" s="18"/>
      <c r="H210" s="18"/>
    </row>
    <row r="211" spans="1:8" s="28" customFormat="1" ht="31.5" x14ac:dyDescent="0.25">
      <c r="A211" s="24" t="s">
        <v>231</v>
      </c>
      <c r="B211" s="25" t="s">
        <v>230</v>
      </c>
      <c r="C211" s="26" t="s">
        <v>13</v>
      </c>
      <c r="D211" s="25" t="s">
        <v>14</v>
      </c>
      <c r="E211" s="25" t="s">
        <v>15</v>
      </c>
      <c r="F211" s="27">
        <v>15.7</v>
      </c>
      <c r="G211" s="27">
        <v>15.8</v>
      </c>
      <c r="H211" s="27">
        <v>15.8</v>
      </c>
    </row>
    <row r="212" spans="1:8" s="14" customFormat="1" ht="47.25" x14ac:dyDescent="0.25">
      <c r="A212" s="15" t="s">
        <v>653</v>
      </c>
      <c r="B212" s="16" t="s">
        <v>232</v>
      </c>
      <c r="C212" s="17"/>
      <c r="D212" s="16"/>
      <c r="E212" s="16"/>
      <c r="F212" s="18">
        <f>F213+F214</f>
        <v>2366.1</v>
      </c>
      <c r="G212" s="18">
        <f t="shared" ref="G212:H212" si="62">G213+G214</f>
        <v>255.3</v>
      </c>
      <c r="H212" s="18">
        <f t="shared" si="62"/>
        <v>255.3</v>
      </c>
    </row>
    <row r="213" spans="1:8" s="28" customFormat="1" ht="63" x14ac:dyDescent="0.25">
      <c r="A213" s="29" t="s">
        <v>233</v>
      </c>
      <c r="B213" s="25" t="s">
        <v>232</v>
      </c>
      <c r="C213" s="26" t="s">
        <v>54</v>
      </c>
      <c r="D213" s="25" t="s">
        <v>14</v>
      </c>
      <c r="E213" s="25" t="s">
        <v>15</v>
      </c>
      <c r="F213" s="27">
        <v>100</v>
      </c>
      <c r="G213" s="27">
        <v>30</v>
      </c>
      <c r="H213" s="27">
        <v>30</v>
      </c>
    </row>
    <row r="214" spans="1:8" s="28" customFormat="1" ht="63" x14ac:dyDescent="0.25">
      <c r="A214" s="24" t="s">
        <v>654</v>
      </c>
      <c r="B214" s="25" t="s">
        <v>232</v>
      </c>
      <c r="C214" s="26" t="s">
        <v>13</v>
      </c>
      <c r="D214" s="25" t="s">
        <v>14</v>
      </c>
      <c r="E214" s="25" t="s">
        <v>15</v>
      </c>
      <c r="F214" s="27">
        <v>2266.1</v>
      </c>
      <c r="G214" s="27">
        <v>225.3</v>
      </c>
      <c r="H214" s="27">
        <v>225.3</v>
      </c>
    </row>
    <row r="215" spans="1:8" s="28" customFormat="1" ht="47.25" x14ac:dyDescent="0.25">
      <c r="A215" s="31" t="s">
        <v>657</v>
      </c>
      <c r="B215" s="25" t="s">
        <v>658</v>
      </c>
      <c r="C215" s="26"/>
      <c r="D215" s="25"/>
      <c r="E215" s="25"/>
      <c r="F215" s="27">
        <f>F216+F217</f>
        <v>9.3000000000000007</v>
      </c>
      <c r="G215" s="27"/>
      <c r="H215" s="27"/>
    </row>
    <row r="216" spans="1:8" s="28" customFormat="1" ht="63" x14ac:dyDescent="0.25">
      <c r="A216" s="31" t="s">
        <v>655</v>
      </c>
      <c r="B216" s="25" t="s">
        <v>658</v>
      </c>
      <c r="C216" s="26">
        <v>200</v>
      </c>
      <c r="D216" s="25" t="s">
        <v>14</v>
      </c>
      <c r="E216" s="25" t="s">
        <v>15</v>
      </c>
      <c r="F216" s="27">
        <v>0.3</v>
      </c>
      <c r="G216" s="27"/>
      <c r="H216" s="27"/>
    </row>
    <row r="217" spans="1:8" s="28" customFormat="1" ht="63" x14ac:dyDescent="0.25">
      <c r="A217" s="31" t="s">
        <v>656</v>
      </c>
      <c r="B217" s="25" t="s">
        <v>658</v>
      </c>
      <c r="C217" s="26">
        <v>300</v>
      </c>
      <c r="D217" s="25" t="s">
        <v>14</v>
      </c>
      <c r="E217" s="25" t="s">
        <v>15</v>
      </c>
      <c r="F217" s="27">
        <v>9</v>
      </c>
      <c r="G217" s="27"/>
      <c r="H217" s="27"/>
    </row>
    <row r="218" spans="1:8" s="14" customFormat="1" ht="31.5" x14ac:dyDescent="0.25">
      <c r="A218" s="15" t="s">
        <v>234</v>
      </c>
      <c r="B218" s="16" t="s">
        <v>235</v>
      </c>
      <c r="C218" s="17"/>
      <c r="D218" s="16"/>
      <c r="E218" s="16"/>
      <c r="F218" s="18">
        <f>F219</f>
        <v>379.8</v>
      </c>
      <c r="G218" s="18">
        <f t="shared" ref="G218:H218" si="63">G219</f>
        <v>378.8</v>
      </c>
      <c r="H218" s="18">
        <f t="shared" si="63"/>
        <v>378.8</v>
      </c>
    </row>
    <row r="219" spans="1:8" s="28" customFormat="1" ht="47.25" x14ac:dyDescent="0.25">
      <c r="A219" s="24" t="s">
        <v>236</v>
      </c>
      <c r="B219" s="25" t="s">
        <v>235</v>
      </c>
      <c r="C219" s="26" t="s">
        <v>13</v>
      </c>
      <c r="D219" s="25" t="s">
        <v>14</v>
      </c>
      <c r="E219" s="25" t="s">
        <v>15</v>
      </c>
      <c r="F219" s="27">
        <v>379.8</v>
      </c>
      <c r="G219" s="27">
        <v>378.8</v>
      </c>
      <c r="H219" s="27">
        <v>378.8</v>
      </c>
    </row>
    <row r="220" spans="1:8" s="14" customFormat="1" ht="15.75" x14ac:dyDescent="0.25">
      <c r="A220" s="15" t="s">
        <v>237</v>
      </c>
      <c r="B220" s="16" t="s">
        <v>238</v>
      </c>
      <c r="C220" s="17"/>
      <c r="D220" s="16"/>
      <c r="E220" s="16"/>
      <c r="F220" s="18">
        <f>F221+F222</f>
        <v>1031.8</v>
      </c>
      <c r="G220" s="18"/>
      <c r="H220" s="18"/>
    </row>
    <row r="221" spans="1:8" s="28" customFormat="1" ht="31.5" x14ac:dyDescent="0.25">
      <c r="A221" s="24" t="s">
        <v>239</v>
      </c>
      <c r="B221" s="25" t="s">
        <v>238</v>
      </c>
      <c r="C221" s="26" t="s">
        <v>13</v>
      </c>
      <c r="D221" s="25" t="s">
        <v>14</v>
      </c>
      <c r="E221" s="25" t="s">
        <v>15</v>
      </c>
      <c r="F221" s="27">
        <v>250</v>
      </c>
      <c r="G221" s="27"/>
      <c r="H221" s="27"/>
    </row>
    <row r="222" spans="1:8" s="28" customFormat="1" ht="31.5" x14ac:dyDescent="0.25">
      <c r="A222" s="24" t="s">
        <v>240</v>
      </c>
      <c r="B222" s="25" t="s">
        <v>238</v>
      </c>
      <c r="C222" s="26" t="s">
        <v>177</v>
      </c>
      <c r="D222" s="25" t="s">
        <v>14</v>
      </c>
      <c r="E222" s="25" t="s">
        <v>15</v>
      </c>
      <c r="F222" s="27">
        <v>781.8</v>
      </c>
      <c r="G222" s="27"/>
      <c r="H222" s="27"/>
    </row>
    <row r="223" spans="1:8" s="14" customFormat="1" ht="47.25" x14ac:dyDescent="0.25">
      <c r="A223" s="15" t="s">
        <v>241</v>
      </c>
      <c r="B223" s="16" t="s">
        <v>242</v>
      </c>
      <c r="C223" s="17"/>
      <c r="D223" s="16"/>
      <c r="E223" s="16"/>
      <c r="F223" s="18">
        <f>F224+F225</f>
        <v>2381.1</v>
      </c>
      <c r="G223" s="18">
        <f t="shared" ref="G223:H223" si="64">G224+G225</f>
        <v>2697</v>
      </c>
      <c r="H223" s="18">
        <f t="shared" si="64"/>
        <v>2804.9</v>
      </c>
    </row>
    <row r="224" spans="1:8" s="28" customFormat="1" ht="63" x14ac:dyDescent="0.25">
      <c r="A224" s="24" t="s">
        <v>243</v>
      </c>
      <c r="B224" s="25" t="s">
        <v>242</v>
      </c>
      <c r="C224" s="26" t="s">
        <v>54</v>
      </c>
      <c r="D224" s="25" t="s">
        <v>14</v>
      </c>
      <c r="E224" s="25" t="s">
        <v>15</v>
      </c>
      <c r="F224" s="27">
        <v>35.200000000000003</v>
      </c>
      <c r="G224" s="27"/>
      <c r="H224" s="27"/>
    </row>
    <row r="225" spans="1:8" s="28" customFormat="1" ht="47.25" x14ac:dyDescent="0.25">
      <c r="A225" s="24" t="s">
        <v>244</v>
      </c>
      <c r="B225" s="25" t="s">
        <v>242</v>
      </c>
      <c r="C225" s="26" t="s">
        <v>13</v>
      </c>
      <c r="D225" s="25" t="s">
        <v>14</v>
      </c>
      <c r="E225" s="25" t="s">
        <v>15</v>
      </c>
      <c r="F225" s="27">
        <v>2345.9</v>
      </c>
      <c r="G225" s="27">
        <v>2697</v>
      </c>
      <c r="H225" s="27">
        <v>2804.9</v>
      </c>
    </row>
    <row r="226" spans="1:8" s="14" customFormat="1" ht="31.5" x14ac:dyDescent="0.25">
      <c r="A226" s="15" t="s">
        <v>245</v>
      </c>
      <c r="B226" s="16" t="s">
        <v>246</v>
      </c>
      <c r="C226" s="17"/>
      <c r="D226" s="16"/>
      <c r="E226" s="16"/>
      <c r="F226" s="18">
        <f>F227+F228</f>
        <v>20869</v>
      </c>
      <c r="G226" s="18">
        <f t="shared" ref="G226:H226" si="65">G227+G228</f>
        <v>25997.4</v>
      </c>
      <c r="H226" s="18">
        <f t="shared" si="65"/>
        <v>25997.4</v>
      </c>
    </row>
    <row r="227" spans="1:8" s="28" customFormat="1" ht="47.25" x14ac:dyDescent="0.25">
      <c r="A227" s="24" t="s">
        <v>247</v>
      </c>
      <c r="B227" s="25" t="s">
        <v>246</v>
      </c>
      <c r="C227" s="26" t="s">
        <v>54</v>
      </c>
      <c r="D227" s="25" t="s">
        <v>14</v>
      </c>
      <c r="E227" s="25" t="s">
        <v>15</v>
      </c>
      <c r="F227" s="27">
        <v>74.099999999999994</v>
      </c>
      <c r="G227" s="27">
        <v>100</v>
      </c>
      <c r="H227" s="27">
        <v>100</v>
      </c>
    </row>
    <row r="228" spans="1:8" s="28" customFormat="1" ht="47.25" x14ac:dyDescent="0.25">
      <c r="A228" s="24" t="s">
        <v>248</v>
      </c>
      <c r="B228" s="25" t="s">
        <v>246</v>
      </c>
      <c r="C228" s="26" t="s">
        <v>13</v>
      </c>
      <c r="D228" s="25" t="s">
        <v>14</v>
      </c>
      <c r="E228" s="25" t="s">
        <v>15</v>
      </c>
      <c r="F228" s="27">
        <v>20794.900000000001</v>
      </c>
      <c r="G228" s="27">
        <v>25897.4</v>
      </c>
      <c r="H228" s="27">
        <v>25897.4</v>
      </c>
    </row>
    <row r="229" spans="1:8" s="14" customFormat="1" ht="78.75" x14ac:dyDescent="0.25">
      <c r="A229" s="19" t="s">
        <v>249</v>
      </c>
      <c r="B229" s="16" t="s">
        <v>250</v>
      </c>
      <c r="C229" s="17"/>
      <c r="D229" s="16"/>
      <c r="E229" s="16"/>
      <c r="F229" s="18">
        <f>F230+F231</f>
        <v>3.9</v>
      </c>
      <c r="G229" s="18">
        <f t="shared" ref="G229:H229" si="66">G230+G231</f>
        <v>3.9</v>
      </c>
      <c r="H229" s="18">
        <f t="shared" si="66"/>
        <v>3.9</v>
      </c>
    </row>
    <row r="230" spans="1:8" s="28" customFormat="1" ht="110.25" x14ac:dyDescent="0.25">
      <c r="A230" s="29" t="s">
        <v>251</v>
      </c>
      <c r="B230" s="25" t="s">
        <v>250</v>
      </c>
      <c r="C230" s="26" t="s">
        <v>54</v>
      </c>
      <c r="D230" s="25" t="s">
        <v>14</v>
      </c>
      <c r="E230" s="25" t="s">
        <v>15</v>
      </c>
      <c r="F230" s="27">
        <v>0.3</v>
      </c>
      <c r="G230" s="27">
        <v>0.3</v>
      </c>
      <c r="H230" s="27">
        <v>0.3</v>
      </c>
    </row>
    <row r="231" spans="1:8" s="28" customFormat="1" ht="94.5" x14ac:dyDescent="0.25">
      <c r="A231" s="29" t="s">
        <v>252</v>
      </c>
      <c r="B231" s="25" t="s">
        <v>250</v>
      </c>
      <c r="C231" s="26" t="s">
        <v>13</v>
      </c>
      <c r="D231" s="25" t="s">
        <v>14</v>
      </c>
      <c r="E231" s="25" t="s">
        <v>15</v>
      </c>
      <c r="F231" s="27">
        <v>3.6</v>
      </c>
      <c r="G231" s="27">
        <v>3.6</v>
      </c>
      <c r="H231" s="27">
        <v>3.6</v>
      </c>
    </row>
    <row r="232" spans="1:8" s="14" customFormat="1" ht="94.5" x14ac:dyDescent="0.25">
      <c r="A232" s="19" t="s">
        <v>253</v>
      </c>
      <c r="B232" s="16" t="s">
        <v>254</v>
      </c>
      <c r="C232" s="17"/>
      <c r="D232" s="16"/>
      <c r="E232" s="16"/>
      <c r="F232" s="18">
        <f>F233</f>
        <v>16444.7</v>
      </c>
      <c r="G232" s="18">
        <f t="shared" ref="G232:H232" si="67">G233</f>
        <v>16722.7</v>
      </c>
      <c r="H232" s="18">
        <f t="shared" si="67"/>
        <v>17323.900000000001</v>
      </c>
    </row>
    <row r="233" spans="1:8" s="28" customFormat="1" ht="110.25" x14ac:dyDescent="0.25">
      <c r="A233" s="29" t="s">
        <v>255</v>
      </c>
      <c r="B233" s="25" t="s">
        <v>254</v>
      </c>
      <c r="C233" s="26" t="s">
        <v>13</v>
      </c>
      <c r="D233" s="25" t="s">
        <v>14</v>
      </c>
      <c r="E233" s="25" t="s">
        <v>15</v>
      </c>
      <c r="F233" s="27">
        <v>16444.7</v>
      </c>
      <c r="G233" s="27">
        <v>16722.7</v>
      </c>
      <c r="H233" s="27">
        <v>17323.900000000001</v>
      </c>
    </row>
    <row r="234" spans="1:8" s="28" customFormat="1" ht="94.5" x14ac:dyDescent="0.25">
      <c r="A234" s="19" t="s">
        <v>253</v>
      </c>
      <c r="B234" s="25" t="s">
        <v>800</v>
      </c>
      <c r="C234" s="26"/>
      <c r="D234" s="25"/>
      <c r="E234" s="25"/>
      <c r="F234" s="27">
        <f>F235</f>
        <v>1567.7</v>
      </c>
      <c r="G234" s="27"/>
      <c r="H234" s="27"/>
    </row>
    <row r="235" spans="1:8" s="28" customFormat="1" ht="110.25" x14ac:dyDescent="0.25">
      <c r="A235" s="29" t="s">
        <v>255</v>
      </c>
      <c r="B235" s="25" t="s">
        <v>800</v>
      </c>
      <c r="C235" s="26">
        <v>300</v>
      </c>
      <c r="D235" s="25" t="s">
        <v>14</v>
      </c>
      <c r="E235" s="25" t="s">
        <v>15</v>
      </c>
      <c r="F235" s="27">
        <v>1567.7</v>
      </c>
      <c r="G235" s="27"/>
      <c r="H235" s="27"/>
    </row>
    <row r="236" spans="1:8" s="14" customFormat="1" ht="15.75" x14ac:dyDescent="0.25">
      <c r="A236" s="15" t="s">
        <v>20</v>
      </c>
      <c r="B236" s="16" t="s">
        <v>256</v>
      </c>
      <c r="C236" s="17"/>
      <c r="D236" s="16"/>
      <c r="E236" s="16"/>
      <c r="F236" s="18">
        <f>F237+F239+F241</f>
        <v>1349.8</v>
      </c>
      <c r="G236" s="18"/>
      <c r="H236" s="18"/>
    </row>
    <row r="237" spans="1:8" s="14" customFormat="1" ht="15.75" x14ac:dyDescent="0.25">
      <c r="A237" s="15" t="s">
        <v>257</v>
      </c>
      <c r="B237" s="16" t="s">
        <v>258</v>
      </c>
      <c r="C237" s="17"/>
      <c r="D237" s="16"/>
      <c r="E237" s="16"/>
      <c r="F237" s="18">
        <f>F238</f>
        <v>857</v>
      </c>
      <c r="G237" s="18"/>
      <c r="H237" s="18"/>
    </row>
    <row r="238" spans="1:8" s="28" customFormat="1" ht="31.5" x14ac:dyDescent="0.25">
      <c r="A238" s="24" t="s">
        <v>259</v>
      </c>
      <c r="B238" s="25" t="s">
        <v>258</v>
      </c>
      <c r="C238" s="26" t="s">
        <v>177</v>
      </c>
      <c r="D238" s="25" t="s">
        <v>14</v>
      </c>
      <c r="E238" s="25" t="s">
        <v>161</v>
      </c>
      <c r="F238" s="27">
        <v>857</v>
      </c>
      <c r="G238" s="27"/>
      <c r="H238" s="27"/>
    </row>
    <row r="239" spans="1:8" s="14" customFormat="1" ht="15.75" x14ac:dyDescent="0.25">
      <c r="A239" s="15" t="s">
        <v>260</v>
      </c>
      <c r="B239" s="16" t="s">
        <v>261</v>
      </c>
      <c r="C239" s="17"/>
      <c r="D239" s="16"/>
      <c r="E239" s="16"/>
      <c r="F239" s="18">
        <f>F240</f>
        <v>342.8</v>
      </c>
      <c r="G239" s="18"/>
      <c r="H239" s="18"/>
    </row>
    <row r="240" spans="1:8" s="28" customFormat="1" ht="47.25" x14ac:dyDescent="0.25">
      <c r="A240" s="24" t="s">
        <v>262</v>
      </c>
      <c r="B240" s="25" t="s">
        <v>261</v>
      </c>
      <c r="C240" s="26" t="s">
        <v>177</v>
      </c>
      <c r="D240" s="25" t="s">
        <v>14</v>
      </c>
      <c r="E240" s="25" t="s">
        <v>161</v>
      </c>
      <c r="F240" s="27">
        <v>342.8</v>
      </c>
      <c r="G240" s="27"/>
      <c r="H240" s="27"/>
    </row>
    <row r="241" spans="1:8" s="14" customFormat="1" ht="31.5" x14ac:dyDescent="0.25">
      <c r="A241" s="15" t="s">
        <v>263</v>
      </c>
      <c r="B241" s="16" t="s">
        <v>264</v>
      </c>
      <c r="C241" s="17"/>
      <c r="D241" s="16"/>
      <c r="E241" s="16"/>
      <c r="F241" s="18">
        <f>F242</f>
        <v>150</v>
      </c>
      <c r="G241" s="18"/>
      <c r="H241" s="18"/>
    </row>
    <row r="242" spans="1:8" s="28" customFormat="1" ht="47.25" x14ac:dyDescent="0.25">
      <c r="A242" s="24" t="s">
        <v>265</v>
      </c>
      <c r="B242" s="25" t="s">
        <v>264</v>
      </c>
      <c r="C242" s="26" t="s">
        <v>177</v>
      </c>
      <c r="D242" s="25" t="s">
        <v>14</v>
      </c>
      <c r="E242" s="25" t="s">
        <v>161</v>
      </c>
      <c r="F242" s="27">
        <v>150</v>
      </c>
      <c r="G242" s="27"/>
      <c r="H242" s="27"/>
    </row>
    <row r="243" spans="1:8" s="14" customFormat="1" ht="31.5" x14ac:dyDescent="0.25">
      <c r="A243" s="15" t="s">
        <v>266</v>
      </c>
      <c r="B243" s="16" t="s">
        <v>267</v>
      </c>
      <c r="C243" s="17"/>
      <c r="D243" s="16"/>
      <c r="E243" s="16"/>
      <c r="F243" s="18">
        <f>F244</f>
        <v>28488.5</v>
      </c>
      <c r="G243" s="18">
        <f t="shared" ref="G243:H244" si="68">G244</f>
        <v>26415.200000000001</v>
      </c>
      <c r="H243" s="18">
        <f t="shared" si="68"/>
        <v>26501.200000000001</v>
      </c>
    </row>
    <row r="244" spans="1:8" s="14" customFormat="1" ht="31.5" x14ac:dyDescent="0.25">
      <c r="A244" s="15" t="s">
        <v>268</v>
      </c>
      <c r="B244" s="16" t="s">
        <v>269</v>
      </c>
      <c r="C244" s="17"/>
      <c r="D244" s="16"/>
      <c r="E244" s="16"/>
      <c r="F244" s="18">
        <f>F245</f>
        <v>28488.5</v>
      </c>
      <c r="G244" s="18">
        <f t="shared" si="68"/>
        <v>26415.200000000001</v>
      </c>
      <c r="H244" s="18">
        <f t="shared" si="68"/>
        <v>26501.200000000001</v>
      </c>
    </row>
    <row r="245" spans="1:8" s="28" customFormat="1" ht="47.25" x14ac:dyDescent="0.25">
      <c r="A245" s="24" t="s">
        <v>270</v>
      </c>
      <c r="B245" s="25" t="s">
        <v>269</v>
      </c>
      <c r="C245" s="26" t="s">
        <v>177</v>
      </c>
      <c r="D245" s="25" t="s">
        <v>14</v>
      </c>
      <c r="E245" s="25" t="s">
        <v>38</v>
      </c>
      <c r="F245" s="27">
        <v>28488.5</v>
      </c>
      <c r="G245" s="27">
        <v>26415.200000000001</v>
      </c>
      <c r="H245" s="27">
        <v>26501.200000000001</v>
      </c>
    </row>
    <row r="246" spans="1:8" s="14" customFormat="1" ht="15.75" x14ac:dyDescent="0.25">
      <c r="A246" s="15" t="s">
        <v>271</v>
      </c>
      <c r="B246" s="16" t="s">
        <v>272</v>
      </c>
      <c r="C246" s="17"/>
      <c r="D246" s="16"/>
      <c r="E246" s="16"/>
      <c r="F246" s="18">
        <f>F247+F249</f>
        <v>111.3</v>
      </c>
      <c r="G246" s="18">
        <f>G247</f>
        <v>100</v>
      </c>
      <c r="H246" s="18"/>
    </row>
    <row r="247" spans="1:8" s="14" customFormat="1" ht="31.5" x14ac:dyDescent="0.25">
      <c r="A247" s="31" t="s">
        <v>685</v>
      </c>
      <c r="B247" s="16" t="s">
        <v>686</v>
      </c>
      <c r="C247" s="17"/>
      <c r="D247" s="16"/>
      <c r="E247" s="16"/>
      <c r="F247" s="18"/>
      <c r="G247" s="18">
        <f>G248</f>
        <v>100</v>
      </c>
      <c r="H247" s="18"/>
    </row>
    <row r="248" spans="1:8" s="28" customFormat="1" ht="63" x14ac:dyDescent="0.25">
      <c r="A248" s="31" t="s">
        <v>684</v>
      </c>
      <c r="B248" s="16" t="s">
        <v>686</v>
      </c>
      <c r="C248" s="26" t="s">
        <v>177</v>
      </c>
      <c r="D248" s="25" t="s">
        <v>14</v>
      </c>
      <c r="E248" s="25" t="s">
        <v>38</v>
      </c>
      <c r="F248" s="27"/>
      <c r="G248" s="27">
        <v>100</v>
      </c>
      <c r="H248" s="27"/>
    </row>
    <row r="249" spans="1:8" s="28" customFormat="1" ht="31.5" x14ac:dyDescent="0.25">
      <c r="A249" s="15" t="s">
        <v>268</v>
      </c>
      <c r="B249" s="16" t="s">
        <v>801</v>
      </c>
      <c r="C249" s="26"/>
      <c r="D249" s="25"/>
      <c r="E249" s="25"/>
      <c r="F249" s="27">
        <f>F250</f>
        <v>111.3</v>
      </c>
      <c r="G249" s="27"/>
      <c r="H249" s="27"/>
    </row>
    <row r="250" spans="1:8" s="28" customFormat="1" ht="47.25" x14ac:dyDescent="0.25">
      <c r="A250" s="24" t="s">
        <v>270</v>
      </c>
      <c r="B250" s="16" t="s">
        <v>801</v>
      </c>
      <c r="C250" s="26">
        <v>600</v>
      </c>
      <c r="D250" s="25" t="s">
        <v>14</v>
      </c>
      <c r="E250" s="25" t="s">
        <v>38</v>
      </c>
      <c r="F250" s="27">
        <v>111.3</v>
      </c>
      <c r="G250" s="27"/>
      <c r="H250" s="27"/>
    </row>
    <row r="251" spans="1:8" s="14" customFormat="1" ht="15.75" x14ac:dyDescent="0.25">
      <c r="A251" s="15" t="s">
        <v>273</v>
      </c>
      <c r="B251" s="16" t="s">
        <v>274</v>
      </c>
      <c r="C251" s="17"/>
      <c r="D251" s="16"/>
      <c r="E251" s="16"/>
      <c r="F251" s="18">
        <f>F252+F254+F256</f>
        <v>613.69999999999993</v>
      </c>
      <c r="G251" s="18">
        <f t="shared" ref="G251:H251" si="69">G252+G254</f>
        <v>48.3</v>
      </c>
      <c r="H251" s="18">
        <f t="shared" si="69"/>
        <v>48.3</v>
      </c>
    </row>
    <row r="252" spans="1:8" s="14" customFormat="1" ht="15.75" x14ac:dyDescent="0.25">
      <c r="A252" s="15" t="s">
        <v>275</v>
      </c>
      <c r="B252" s="16" t="s">
        <v>276</v>
      </c>
      <c r="C252" s="17"/>
      <c r="D252" s="16"/>
      <c r="E252" s="16"/>
      <c r="F252" s="18">
        <f>F253</f>
        <v>6.8</v>
      </c>
      <c r="G252" s="18">
        <f t="shared" ref="G252:H252" si="70">G253</f>
        <v>6.8</v>
      </c>
      <c r="H252" s="18">
        <f t="shared" si="70"/>
        <v>6.8</v>
      </c>
    </row>
    <row r="253" spans="1:8" s="28" customFormat="1" ht="31.5" x14ac:dyDescent="0.25">
      <c r="A253" s="24" t="s">
        <v>277</v>
      </c>
      <c r="B253" s="25" t="s">
        <v>276</v>
      </c>
      <c r="C253" s="26" t="s">
        <v>33</v>
      </c>
      <c r="D253" s="25" t="s">
        <v>14</v>
      </c>
      <c r="E253" s="25" t="s">
        <v>161</v>
      </c>
      <c r="F253" s="27">
        <v>6.8</v>
      </c>
      <c r="G253" s="27">
        <v>6.8</v>
      </c>
      <c r="H253" s="27">
        <v>6.8</v>
      </c>
    </row>
    <row r="254" spans="1:8" s="14" customFormat="1" ht="31.5" x14ac:dyDescent="0.25">
      <c r="A254" s="15" t="s">
        <v>278</v>
      </c>
      <c r="B254" s="16" t="s">
        <v>279</v>
      </c>
      <c r="C254" s="17"/>
      <c r="D254" s="16"/>
      <c r="E254" s="16"/>
      <c r="F254" s="18">
        <f>F255</f>
        <v>45.1</v>
      </c>
      <c r="G254" s="18">
        <f t="shared" ref="G254:H254" si="71">G255</f>
        <v>41.5</v>
      </c>
      <c r="H254" s="18">
        <f t="shared" si="71"/>
        <v>41.5</v>
      </c>
    </row>
    <row r="255" spans="1:8" s="28" customFormat="1" ht="47.25" x14ac:dyDescent="0.25">
      <c r="A255" s="24" t="s">
        <v>280</v>
      </c>
      <c r="B255" s="25" t="s">
        <v>279</v>
      </c>
      <c r="C255" s="26" t="s">
        <v>33</v>
      </c>
      <c r="D255" s="25" t="s">
        <v>14</v>
      </c>
      <c r="E255" s="25" t="s">
        <v>38</v>
      </c>
      <c r="F255" s="27">
        <v>45.1</v>
      </c>
      <c r="G255" s="27">
        <v>41.5</v>
      </c>
      <c r="H255" s="27">
        <v>41.5</v>
      </c>
    </row>
    <row r="256" spans="1:8" s="28" customFormat="1" ht="47.25" x14ac:dyDescent="0.25">
      <c r="A256" s="15" t="s">
        <v>292</v>
      </c>
      <c r="B256" s="25" t="s">
        <v>803</v>
      </c>
      <c r="C256" s="26"/>
      <c r="D256" s="25"/>
      <c r="E256" s="25"/>
      <c r="F256" s="27">
        <f>F257</f>
        <v>561.79999999999995</v>
      </c>
      <c r="G256" s="27"/>
      <c r="H256" s="27"/>
    </row>
    <row r="257" spans="1:8" s="28" customFormat="1" ht="47.25" x14ac:dyDescent="0.25">
      <c r="A257" s="15" t="s">
        <v>802</v>
      </c>
      <c r="B257" s="25" t="s">
        <v>803</v>
      </c>
      <c r="C257" s="26">
        <v>800</v>
      </c>
      <c r="D257" s="25" t="s">
        <v>14</v>
      </c>
      <c r="E257" s="25" t="s">
        <v>19</v>
      </c>
      <c r="F257" s="27">
        <v>561.79999999999995</v>
      </c>
      <c r="G257" s="27"/>
      <c r="H257" s="27"/>
    </row>
    <row r="258" spans="1:8" s="14" customFormat="1" ht="15.75" x14ac:dyDescent="0.25">
      <c r="A258" s="15" t="s">
        <v>281</v>
      </c>
      <c r="B258" s="16" t="s">
        <v>282</v>
      </c>
      <c r="C258" s="17"/>
      <c r="D258" s="16"/>
      <c r="E258" s="16"/>
      <c r="F258" s="18">
        <f>F259+F261</f>
        <v>7795.6</v>
      </c>
      <c r="G258" s="18">
        <f t="shared" ref="G258:H258" si="72">G259+G261</f>
        <v>8126.6</v>
      </c>
      <c r="H258" s="18">
        <f t="shared" si="72"/>
        <v>8414.6</v>
      </c>
    </row>
    <row r="259" spans="1:8" s="14" customFormat="1" ht="63" x14ac:dyDescent="0.25">
      <c r="A259" s="15" t="s">
        <v>283</v>
      </c>
      <c r="B259" s="16" t="s">
        <v>284</v>
      </c>
      <c r="C259" s="17"/>
      <c r="D259" s="16"/>
      <c r="E259" s="16"/>
      <c r="F259" s="18">
        <f>F260</f>
        <v>6710.6</v>
      </c>
      <c r="G259" s="18">
        <f t="shared" ref="G259:H259" si="73">G260</f>
        <v>6986.6</v>
      </c>
      <c r="H259" s="18">
        <f t="shared" si="73"/>
        <v>7274.6</v>
      </c>
    </row>
    <row r="260" spans="1:8" s="28" customFormat="1" ht="63" x14ac:dyDescent="0.25">
      <c r="A260" s="29" t="s">
        <v>285</v>
      </c>
      <c r="B260" s="25" t="s">
        <v>284</v>
      </c>
      <c r="C260" s="26" t="s">
        <v>13</v>
      </c>
      <c r="D260" s="25" t="s">
        <v>14</v>
      </c>
      <c r="E260" s="25" t="s">
        <v>15</v>
      </c>
      <c r="F260" s="27">
        <v>6710.6</v>
      </c>
      <c r="G260" s="27">
        <v>6986.6</v>
      </c>
      <c r="H260" s="27">
        <v>7274.6</v>
      </c>
    </row>
    <row r="261" spans="1:8" s="14" customFormat="1" ht="15.75" x14ac:dyDescent="0.25">
      <c r="A261" s="15" t="s">
        <v>237</v>
      </c>
      <c r="B261" s="16" t="s">
        <v>286</v>
      </c>
      <c r="C261" s="17"/>
      <c r="D261" s="16"/>
      <c r="E261" s="16"/>
      <c r="F261" s="18">
        <f>F262</f>
        <v>1085</v>
      </c>
      <c r="G261" s="18">
        <f t="shared" ref="G261:H261" si="74">G262</f>
        <v>1140</v>
      </c>
      <c r="H261" s="18">
        <f t="shared" si="74"/>
        <v>1140</v>
      </c>
    </row>
    <row r="262" spans="1:8" s="28" customFormat="1" ht="31.5" x14ac:dyDescent="0.25">
      <c r="A262" s="24" t="s">
        <v>239</v>
      </c>
      <c r="B262" s="25" t="s">
        <v>286</v>
      </c>
      <c r="C262" s="26" t="s">
        <v>13</v>
      </c>
      <c r="D262" s="25" t="s">
        <v>14</v>
      </c>
      <c r="E262" s="25" t="s">
        <v>15</v>
      </c>
      <c r="F262" s="27">
        <v>1085</v>
      </c>
      <c r="G262" s="27">
        <v>1140</v>
      </c>
      <c r="H262" s="27">
        <v>1140</v>
      </c>
    </row>
    <row r="263" spans="1:8" s="14" customFormat="1" ht="15.75" x14ac:dyDescent="0.25">
      <c r="A263" s="15" t="s">
        <v>287</v>
      </c>
      <c r="B263" s="16" t="s">
        <v>288</v>
      </c>
      <c r="C263" s="17"/>
      <c r="D263" s="16"/>
      <c r="E263" s="16"/>
      <c r="F263" s="18">
        <f>F264+F267</f>
        <v>50974</v>
      </c>
      <c r="G263" s="18">
        <f t="shared" ref="G263:H263" si="75">G264+G267</f>
        <v>48720.3</v>
      </c>
      <c r="H263" s="18">
        <f t="shared" si="75"/>
        <v>49233.5</v>
      </c>
    </row>
    <row r="264" spans="1:8" s="14" customFormat="1" ht="31.5" x14ac:dyDescent="0.25">
      <c r="A264" s="15" t="s">
        <v>278</v>
      </c>
      <c r="B264" s="16" t="s">
        <v>289</v>
      </c>
      <c r="C264" s="17"/>
      <c r="D264" s="16"/>
      <c r="E264" s="16"/>
      <c r="F264" s="18">
        <f>F265+F266</f>
        <v>24127.599999999999</v>
      </c>
      <c r="G264" s="18">
        <f t="shared" ref="G264:H264" si="76">G265+G266</f>
        <v>22310.5</v>
      </c>
      <c r="H264" s="18">
        <f t="shared" si="76"/>
        <v>22509</v>
      </c>
    </row>
    <row r="265" spans="1:8" s="28" customFormat="1" ht="78.75" x14ac:dyDescent="0.25">
      <c r="A265" s="29" t="s">
        <v>290</v>
      </c>
      <c r="B265" s="25" t="s">
        <v>289</v>
      </c>
      <c r="C265" s="26" t="s">
        <v>25</v>
      </c>
      <c r="D265" s="25" t="s">
        <v>14</v>
      </c>
      <c r="E265" s="25" t="s">
        <v>38</v>
      </c>
      <c r="F265" s="27">
        <v>18727.099999999999</v>
      </c>
      <c r="G265" s="27">
        <v>15392.2</v>
      </c>
      <c r="H265" s="27">
        <v>15392.2</v>
      </c>
    </row>
    <row r="266" spans="1:8" s="28" customFormat="1" ht="47.25" x14ac:dyDescent="0.25">
      <c r="A266" s="24" t="s">
        <v>291</v>
      </c>
      <c r="B266" s="25" t="s">
        <v>289</v>
      </c>
      <c r="C266" s="26" t="s">
        <v>54</v>
      </c>
      <c r="D266" s="25" t="s">
        <v>14</v>
      </c>
      <c r="E266" s="25" t="s">
        <v>38</v>
      </c>
      <c r="F266" s="27">
        <v>5400.5</v>
      </c>
      <c r="G266" s="27">
        <v>6918.3</v>
      </c>
      <c r="H266" s="27">
        <v>7116.8</v>
      </c>
    </row>
    <row r="267" spans="1:8" s="14" customFormat="1" ht="47.25" x14ac:dyDescent="0.25">
      <c r="A267" s="15" t="s">
        <v>292</v>
      </c>
      <c r="B267" s="16" t="s">
        <v>293</v>
      </c>
      <c r="C267" s="17"/>
      <c r="D267" s="16"/>
      <c r="E267" s="16"/>
      <c r="F267" s="18">
        <f>F268+F269+F270</f>
        <v>26846.400000000001</v>
      </c>
      <c r="G267" s="18">
        <f t="shared" ref="G267:H267" si="77">G268+G269</f>
        <v>26409.800000000003</v>
      </c>
      <c r="H267" s="18">
        <f t="shared" si="77"/>
        <v>26724.5</v>
      </c>
    </row>
    <row r="268" spans="1:8" s="28" customFormat="1" ht="94.5" x14ac:dyDescent="0.25">
      <c r="A268" s="29" t="s">
        <v>294</v>
      </c>
      <c r="B268" s="25" t="s">
        <v>293</v>
      </c>
      <c r="C268" s="26" t="s">
        <v>25</v>
      </c>
      <c r="D268" s="25" t="s">
        <v>14</v>
      </c>
      <c r="E268" s="25" t="s">
        <v>19</v>
      </c>
      <c r="F268" s="27">
        <v>19417.900000000001</v>
      </c>
      <c r="G268" s="27">
        <v>18582.400000000001</v>
      </c>
      <c r="H268" s="27">
        <v>18582.400000000001</v>
      </c>
    </row>
    <row r="269" spans="1:8" s="28" customFormat="1" ht="63" x14ac:dyDescent="0.25">
      <c r="A269" s="29" t="s">
        <v>295</v>
      </c>
      <c r="B269" s="25" t="s">
        <v>293</v>
      </c>
      <c r="C269" s="26" t="s">
        <v>54</v>
      </c>
      <c r="D269" s="25" t="s">
        <v>14</v>
      </c>
      <c r="E269" s="25" t="s">
        <v>19</v>
      </c>
      <c r="F269" s="27">
        <v>7427.7</v>
      </c>
      <c r="G269" s="27">
        <v>7827.4</v>
      </c>
      <c r="H269" s="27">
        <v>8142.1</v>
      </c>
    </row>
    <row r="270" spans="1:8" s="28" customFormat="1" ht="47.25" x14ac:dyDescent="0.25">
      <c r="A270" s="15" t="s">
        <v>802</v>
      </c>
      <c r="B270" s="25" t="s">
        <v>293</v>
      </c>
      <c r="C270" s="26">
        <v>800</v>
      </c>
      <c r="D270" s="25" t="s">
        <v>14</v>
      </c>
      <c r="E270" s="25" t="s">
        <v>19</v>
      </c>
      <c r="F270" s="27">
        <v>0.8</v>
      </c>
      <c r="G270" s="27"/>
      <c r="H270" s="27"/>
    </row>
    <row r="271" spans="1:8" s="14" customFormat="1" ht="15.75" x14ac:dyDescent="0.25">
      <c r="A271" s="15" t="s">
        <v>646</v>
      </c>
      <c r="B271" s="16" t="s">
        <v>296</v>
      </c>
      <c r="C271" s="17"/>
      <c r="D271" s="16"/>
      <c r="E271" s="16"/>
      <c r="F271" s="18">
        <f>F272+F274</f>
        <v>882.5</v>
      </c>
      <c r="G271" s="18">
        <f t="shared" ref="G271:H271" si="78">G272+G274</f>
        <v>852.5</v>
      </c>
      <c r="H271" s="18">
        <f t="shared" si="78"/>
        <v>852.5</v>
      </c>
    </row>
    <row r="272" spans="1:8" s="14" customFormat="1" ht="15.75" x14ac:dyDescent="0.25">
      <c r="A272" s="15" t="s">
        <v>173</v>
      </c>
      <c r="B272" s="16" t="s">
        <v>297</v>
      </c>
      <c r="C272" s="17"/>
      <c r="D272" s="16"/>
      <c r="E272" s="16"/>
      <c r="F272" s="18">
        <f>F273</f>
        <v>120</v>
      </c>
      <c r="G272" s="18">
        <v>90</v>
      </c>
      <c r="H272" s="18">
        <v>90</v>
      </c>
    </row>
    <row r="273" spans="1:8" s="28" customFormat="1" ht="31.5" x14ac:dyDescent="0.25">
      <c r="A273" s="24" t="s">
        <v>175</v>
      </c>
      <c r="B273" s="25" t="s">
        <v>297</v>
      </c>
      <c r="C273" s="26" t="s">
        <v>13</v>
      </c>
      <c r="D273" s="25" t="s">
        <v>14</v>
      </c>
      <c r="E273" s="25" t="s">
        <v>15</v>
      </c>
      <c r="F273" s="27">
        <v>120</v>
      </c>
      <c r="G273" s="27">
        <v>90</v>
      </c>
      <c r="H273" s="27">
        <v>90</v>
      </c>
    </row>
    <row r="274" spans="1:8" s="14" customFormat="1" ht="47.25" x14ac:dyDescent="0.25">
      <c r="A274" s="15" t="s">
        <v>298</v>
      </c>
      <c r="B274" s="16" t="s">
        <v>299</v>
      </c>
      <c r="C274" s="17"/>
      <c r="D274" s="16"/>
      <c r="E274" s="16"/>
      <c r="F274" s="18">
        <f>F275+F276</f>
        <v>762.5</v>
      </c>
      <c r="G274" s="18">
        <f t="shared" ref="G274:H274" si="79">G275+G276</f>
        <v>762.5</v>
      </c>
      <c r="H274" s="18">
        <f t="shared" si="79"/>
        <v>762.5</v>
      </c>
    </row>
    <row r="275" spans="1:8" s="28" customFormat="1" ht="63" x14ac:dyDescent="0.25">
      <c r="A275" s="24" t="s">
        <v>300</v>
      </c>
      <c r="B275" s="25" t="s">
        <v>299</v>
      </c>
      <c r="C275" s="26" t="s">
        <v>54</v>
      </c>
      <c r="D275" s="25" t="s">
        <v>14</v>
      </c>
      <c r="E275" s="25" t="s">
        <v>19</v>
      </c>
      <c r="F275" s="27">
        <v>10.3</v>
      </c>
      <c r="G275" s="27">
        <v>12</v>
      </c>
      <c r="H275" s="27">
        <v>12</v>
      </c>
    </row>
    <row r="276" spans="1:8" s="28" customFormat="1" ht="63" x14ac:dyDescent="0.25">
      <c r="A276" s="24" t="s">
        <v>301</v>
      </c>
      <c r="B276" s="25" t="s">
        <v>299</v>
      </c>
      <c r="C276" s="26" t="s">
        <v>13</v>
      </c>
      <c r="D276" s="25" t="s">
        <v>14</v>
      </c>
      <c r="E276" s="25" t="s">
        <v>19</v>
      </c>
      <c r="F276" s="27">
        <v>752.2</v>
      </c>
      <c r="G276" s="27">
        <v>750.5</v>
      </c>
      <c r="H276" s="27">
        <v>750.5</v>
      </c>
    </row>
    <row r="277" spans="1:8" s="14" customFormat="1" ht="31.5" x14ac:dyDescent="0.25">
      <c r="A277" s="20" t="s">
        <v>302</v>
      </c>
      <c r="B277" s="21" t="s">
        <v>303</v>
      </c>
      <c r="C277" s="22"/>
      <c r="D277" s="21"/>
      <c r="E277" s="21"/>
      <c r="F277" s="23">
        <f>F278</f>
        <v>49</v>
      </c>
      <c r="G277" s="23"/>
      <c r="H277" s="23"/>
    </row>
    <row r="278" spans="1:8" s="14" customFormat="1" ht="15.75" x14ac:dyDescent="0.25">
      <c r="A278" s="15" t="s">
        <v>20</v>
      </c>
      <c r="B278" s="16" t="s">
        <v>304</v>
      </c>
      <c r="C278" s="17"/>
      <c r="D278" s="16"/>
      <c r="E278" s="16"/>
      <c r="F278" s="18">
        <f>F279</f>
        <v>49</v>
      </c>
      <c r="G278" s="18"/>
      <c r="H278" s="18"/>
    </row>
    <row r="279" spans="1:8" s="14" customFormat="1" ht="15.75" x14ac:dyDescent="0.25">
      <c r="A279" s="15" t="s">
        <v>305</v>
      </c>
      <c r="B279" s="16" t="s">
        <v>306</v>
      </c>
      <c r="C279" s="17"/>
      <c r="D279" s="16"/>
      <c r="E279" s="16"/>
      <c r="F279" s="18">
        <f>F280</f>
        <v>49</v>
      </c>
      <c r="G279" s="18"/>
      <c r="H279" s="18"/>
    </row>
    <row r="280" spans="1:8" s="28" customFormat="1" ht="31.5" x14ac:dyDescent="0.25">
      <c r="A280" s="24" t="s">
        <v>307</v>
      </c>
      <c r="B280" s="25" t="s">
        <v>306</v>
      </c>
      <c r="C280" s="26" t="s">
        <v>54</v>
      </c>
      <c r="D280" s="25" t="s">
        <v>34</v>
      </c>
      <c r="E280" s="25" t="s">
        <v>308</v>
      </c>
      <c r="F280" s="27">
        <v>49</v>
      </c>
      <c r="G280" s="27"/>
      <c r="H280" s="27"/>
    </row>
    <row r="281" spans="1:8" s="14" customFormat="1" ht="31.5" x14ac:dyDescent="0.25">
      <c r="A281" s="20" t="s">
        <v>309</v>
      </c>
      <c r="B281" s="21" t="s">
        <v>310</v>
      </c>
      <c r="C281" s="22"/>
      <c r="D281" s="21"/>
      <c r="E281" s="21"/>
      <c r="F281" s="23">
        <f>F282+F313</f>
        <v>11211.399999999998</v>
      </c>
      <c r="G281" s="23">
        <f>G282+G313</f>
        <v>6935.4</v>
      </c>
      <c r="H281" s="23">
        <f>H282+H313</f>
        <v>3850.1</v>
      </c>
    </row>
    <row r="282" spans="1:8" s="14" customFormat="1" ht="15.75" x14ac:dyDescent="0.25">
      <c r="A282" s="15" t="s">
        <v>20</v>
      </c>
      <c r="B282" s="16" t="s">
        <v>311</v>
      </c>
      <c r="C282" s="17"/>
      <c r="D282" s="16"/>
      <c r="E282" s="16"/>
      <c r="F282" s="18">
        <f>F283+F284+F285+F297+F299+F301+F303+F305+F307+F309+F311+F295+F286+F291</f>
        <v>11211.399999999998</v>
      </c>
      <c r="G282" s="18">
        <f>G283+G284+G285+G297+G299+G301+G303+G305+G307+G309+G311+G295</f>
        <v>3929</v>
      </c>
      <c r="H282" s="18">
        <f>H283+H284+H285+H297+H299+H301+H303+H305+H307+H309+H311</f>
        <v>3850.1</v>
      </c>
    </row>
    <row r="283" spans="1:8" s="28" customFormat="1" ht="63" x14ac:dyDescent="0.25">
      <c r="A283" s="24" t="s">
        <v>312</v>
      </c>
      <c r="B283" s="25" t="s">
        <v>311</v>
      </c>
      <c r="C283" s="26" t="s">
        <v>25</v>
      </c>
      <c r="D283" s="25" t="s">
        <v>313</v>
      </c>
      <c r="E283" s="25" t="s">
        <v>38</v>
      </c>
      <c r="F283" s="27">
        <v>180</v>
      </c>
      <c r="G283" s="27"/>
      <c r="H283" s="27"/>
    </row>
    <row r="284" spans="1:8" s="28" customFormat="1" ht="31.5" x14ac:dyDescent="0.25">
      <c r="A284" s="24" t="s">
        <v>314</v>
      </c>
      <c r="B284" s="25" t="s">
        <v>311</v>
      </c>
      <c r="C284" s="26" t="s">
        <v>54</v>
      </c>
      <c r="D284" s="25" t="s">
        <v>313</v>
      </c>
      <c r="E284" s="25" t="s">
        <v>38</v>
      </c>
      <c r="F284" s="27">
        <v>1075.5999999999999</v>
      </c>
      <c r="G284" s="27"/>
      <c r="H284" s="27"/>
    </row>
    <row r="285" spans="1:8" s="28" customFormat="1" ht="31.5" x14ac:dyDescent="0.25">
      <c r="A285" s="24" t="s">
        <v>315</v>
      </c>
      <c r="B285" s="25" t="s">
        <v>311</v>
      </c>
      <c r="C285" s="26" t="s">
        <v>13</v>
      </c>
      <c r="D285" s="25" t="s">
        <v>313</v>
      </c>
      <c r="E285" s="25" t="s">
        <v>38</v>
      </c>
      <c r="F285" s="27">
        <v>176.6</v>
      </c>
      <c r="G285" s="27"/>
      <c r="H285" s="27"/>
    </row>
    <row r="286" spans="1:8" s="28" customFormat="1" ht="15.75" x14ac:dyDescent="0.25">
      <c r="A286" s="24" t="s">
        <v>804</v>
      </c>
      <c r="B286" s="25" t="s">
        <v>805</v>
      </c>
      <c r="C286" s="26"/>
      <c r="D286" s="25"/>
      <c r="E286" s="25"/>
      <c r="F286" s="27">
        <f>F287+F288+F289+F290</f>
        <v>1020.8</v>
      </c>
      <c r="G286" s="27"/>
      <c r="H286" s="27"/>
    </row>
    <row r="287" spans="1:8" s="28" customFormat="1" ht="63" x14ac:dyDescent="0.25">
      <c r="A287" s="24" t="s">
        <v>806</v>
      </c>
      <c r="B287" s="25" t="s">
        <v>805</v>
      </c>
      <c r="C287" s="26">
        <v>100</v>
      </c>
      <c r="D287" s="25" t="s">
        <v>313</v>
      </c>
      <c r="E287" s="25" t="s">
        <v>38</v>
      </c>
      <c r="F287" s="27">
        <v>33</v>
      </c>
      <c r="G287" s="27"/>
      <c r="H287" s="27"/>
    </row>
    <row r="288" spans="1:8" s="28" customFormat="1" ht="31.5" x14ac:dyDescent="0.25">
      <c r="A288" s="24" t="s">
        <v>807</v>
      </c>
      <c r="B288" s="25" t="s">
        <v>805</v>
      </c>
      <c r="C288" s="26">
        <v>200</v>
      </c>
      <c r="D288" s="25" t="s">
        <v>313</v>
      </c>
      <c r="E288" s="25" t="s">
        <v>38</v>
      </c>
      <c r="F288" s="27">
        <v>972</v>
      </c>
      <c r="G288" s="27"/>
      <c r="H288" s="27"/>
    </row>
    <row r="289" spans="1:8" s="28" customFormat="1" ht="31.5" x14ac:dyDescent="0.25">
      <c r="A289" s="24" t="s">
        <v>808</v>
      </c>
      <c r="B289" s="25" t="s">
        <v>805</v>
      </c>
      <c r="C289" s="26">
        <v>300</v>
      </c>
      <c r="D289" s="25" t="s">
        <v>313</v>
      </c>
      <c r="E289" s="25" t="s">
        <v>38</v>
      </c>
      <c r="F289" s="27">
        <v>13</v>
      </c>
      <c r="G289" s="27"/>
      <c r="H289" s="27"/>
    </row>
    <row r="290" spans="1:8" s="28" customFormat="1" ht="31.5" x14ac:dyDescent="0.25">
      <c r="A290" s="24" t="s">
        <v>809</v>
      </c>
      <c r="B290" s="25" t="s">
        <v>805</v>
      </c>
      <c r="C290" s="26">
        <v>800</v>
      </c>
      <c r="D290" s="25" t="s">
        <v>313</v>
      </c>
      <c r="E290" s="25" t="s">
        <v>38</v>
      </c>
      <c r="F290" s="27">
        <v>2.8</v>
      </c>
      <c r="G290" s="27"/>
      <c r="H290" s="27"/>
    </row>
    <row r="291" spans="1:8" s="28" customFormat="1" ht="15.75" x14ac:dyDescent="0.25">
      <c r="A291" s="24" t="s">
        <v>810</v>
      </c>
      <c r="B291" s="25" t="s">
        <v>811</v>
      </c>
      <c r="C291" s="26"/>
      <c r="D291" s="25"/>
      <c r="E291" s="25"/>
      <c r="F291" s="27">
        <f>F292+F293+F294</f>
        <v>502.4</v>
      </c>
      <c r="G291" s="27"/>
      <c r="H291" s="27"/>
    </row>
    <row r="292" spans="1:8" s="28" customFormat="1" ht="47.25" x14ac:dyDescent="0.25">
      <c r="A292" s="24" t="s">
        <v>812</v>
      </c>
      <c r="B292" s="25" t="s">
        <v>811</v>
      </c>
      <c r="C292" s="26">
        <v>100</v>
      </c>
      <c r="D292" s="25" t="s">
        <v>313</v>
      </c>
      <c r="E292" s="25" t="s">
        <v>38</v>
      </c>
      <c r="F292" s="27">
        <v>134</v>
      </c>
      <c r="G292" s="27"/>
      <c r="H292" s="27"/>
    </row>
    <row r="293" spans="1:8" s="28" customFormat="1" ht="31.5" x14ac:dyDescent="0.25">
      <c r="A293" s="24" t="s">
        <v>813</v>
      </c>
      <c r="B293" s="25" t="s">
        <v>811</v>
      </c>
      <c r="C293" s="26">
        <v>200</v>
      </c>
      <c r="D293" s="25" t="s">
        <v>313</v>
      </c>
      <c r="E293" s="25" t="s">
        <v>38</v>
      </c>
      <c r="F293" s="27">
        <v>61.9</v>
      </c>
      <c r="G293" s="27"/>
      <c r="H293" s="27"/>
    </row>
    <row r="294" spans="1:8" s="28" customFormat="1" ht="15.75" x14ac:dyDescent="0.25">
      <c r="A294" s="24" t="s">
        <v>814</v>
      </c>
      <c r="B294" s="25" t="s">
        <v>811</v>
      </c>
      <c r="C294" s="26">
        <v>300</v>
      </c>
      <c r="D294" s="25" t="s">
        <v>313</v>
      </c>
      <c r="E294" s="25" t="s">
        <v>38</v>
      </c>
      <c r="F294" s="27">
        <v>306.5</v>
      </c>
      <c r="G294" s="27"/>
      <c r="H294" s="27"/>
    </row>
    <row r="295" spans="1:8" s="28" customFormat="1" ht="15.75" x14ac:dyDescent="0.25">
      <c r="A295" s="15" t="s">
        <v>687</v>
      </c>
      <c r="B295" s="25" t="s">
        <v>689</v>
      </c>
      <c r="C295" s="26"/>
      <c r="D295" s="25"/>
      <c r="E295" s="25"/>
      <c r="F295" s="27">
        <f>F296</f>
        <v>4992.8999999999996</v>
      </c>
      <c r="G295" s="27">
        <f>G296</f>
        <v>578.9</v>
      </c>
      <c r="H295" s="27"/>
    </row>
    <row r="296" spans="1:8" s="28" customFormat="1" ht="47.25" x14ac:dyDescent="0.25">
      <c r="A296" s="29" t="s">
        <v>688</v>
      </c>
      <c r="B296" s="25" t="s">
        <v>689</v>
      </c>
      <c r="C296" s="26">
        <v>200</v>
      </c>
      <c r="D296" s="25" t="s">
        <v>313</v>
      </c>
      <c r="E296" s="25" t="s">
        <v>38</v>
      </c>
      <c r="F296" s="27">
        <v>4992.8999999999996</v>
      </c>
      <c r="G296" s="27">
        <v>578.9</v>
      </c>
      <c r="H296" s="27"/>
    </row>
    <row r="297" spans="1:8" s="14" customFormat="1" ht="47.25" x14ac:dyDescent="0.25">
      <c r="A297" s="15" t="s">
        <v>316</v>
      </c>
      <c r="B297" s="16" t="s">
        <v>317</v>
      </c>
      <c r="C297" s="17"/>
      <c r="D297" s="16"/>
      <c r="E297" s="16"/>
      <c r="F297" s="18">
        <f>F298</f>
        <v>1800</v>
      </c>
      <c r="G297" s="18">
        <f t="shared" ref="G297:H297" si="80">G298</f>
        <v>1800</v>
      </c>
      <c r="H297" s="18">
        <f t="shared" si="80"/>
        <v>1800</v>
      </c>
    </row>
    <row r="298" spans="1:8" s="28" customFormat="1" ht="63" x14ac:dyDescent="0.25">
      <c r="A298" s="29" t="s">
        <v>318</v>
      </c>
      <c r="B298" s="25" t="s">
        <v>317</v>
      </c>
      <c r="C298" s="26" t="s">
        <v>54</v>
      </c>
      <c r="D298" s="25" t="s">
        <v>313</v>
      </c>
      <c r="E298" s="25" t="s">
        <v>38</v>
      </c>
      <c r="F298" s="27">
        <v>1800</v>
      </c>
      <c r="G298" s="27">
        <v>1800</v>
      </c>
      <c r="H298" s="27">
        <v>1800</v>
      </c>
    </row>
    <row r="299" spans="1:8" s="14" customFormat="1" ht="31.5" x14ac:dyDescent="0.25">
      <c r="A299" s="15" t="s">
        <v>319</v>
      </c>
      <c r="B299" s="16" t="s">
        <v>320</v>
      </c>
      <c r="C299" s="17"/>
      <c r="D299" s="16"/>
      <c r="E299" s="16"/>
      <c r="F299" s="18">
        <f>F300</f>
        <v>352.2</v>
      </c>
      <c r="G299" s="18">
        <f t="shared" ref="G299:H299" si="81">G300</f>
        <v>704.4</v>
      </c>
      <c r="H299" s="18">
        <f t="shared" si="81"/>
        <v>704.4</v>
      </c>
    </row>
    <row r="300" spans="1:8" s="28" customFormat="1" ht="47.25" x14ac:dyDescent="0.25">
      <c r="A300" s="24" t="s">
        <v>321</v>
      </c>
      <c r="B300" s="25" t="s">
        <v>320</v>
      </c>
      <c r="C300" s="26" t="s">
        <v>54</v>
      </c>
      <c r="D300" s="25" t="s">
        <v>313</v>
      </c>
      <c r="E300" s="25" t="s">
        <v>38</v>
      </c>
      <c r="F300" s="27">
        <v>352.2</v>
      </c>
      <c r="G300" s="27">
        <v>704.4</v>
      </c>
      <c r="H300" s="27">
        <v>704.4</v>
      </c>
    </row>
    <row r="301" spans="1:8" s="14" customFormat="1" ht="31.5" x14ac:dyDescent="0.25">
      <c r="A301" s="15" t="s">
        <v>322</v>
      </c>
      <c r="B301" s="16" t="s">
        <v>323</v>
      </c>
      <c r="C301" s="17"/>
      <c r="D301" s="16"/>
      <c r="E301" s="16"/>
      <c r="F301" s="18">
        <f>F302</f>
        <v>176.1</v>
      </c>
      <c r="G301" s="18">
        <f t="shared" ref="G301:H301" si="82">G302</f>
        <v>176.1</v>
      </c>
      <c r="H301" s="18">
        <f t="shared" si="82"/>
        <v>176.1</v>
      </c>
    </row>
    <row r="302" spans="1:8" s="28" customFormat="1" ht="63" x14ac:dyDescent="0.25">
      <c r="A302" s="24" t="s">
        <v>324</v>
      </c>
      <c r="B302" s="25" t="s">
        <v>323</v>
      </c>
      <c r="C302" s="26" t="s">
        <v>54</v>
      </c>
      <c r="D302" s="25" t="s">
        <v>313</v>
      </c>
      <c r="E302" s="25" t="s">
        <v>38</v>
      </c>
      <c r="F302" s="27">
        <v>176.1</v>
      </c>
      <c r="G302" s="27">
        <v>176.1</v>
      </c>
      <c r="H302" s="27">
        <v>176.1</v>
      </c>
    </row>
    <row r="303" spans="1:8" s="14" customFormat="1" ht="47.25" x14ac:dyDescent="0.25">
      <c r="A303" s="15" t="s">
        <v>325</v>
      </c>
      <c r="B303" s="16" t="s">
        <v>326</v>
      </c>
      <c r="C303" s="17"/>
      <c r="D303" s="16"/>
      <c r="E303" s="16"/>
      <c r="F303" s="18">
        <f>F304</f>
        <v>176.1</v>
      </c>
      <c r="G303" s="18">
        <f t="shared" ref="G303:H303" si="83">G304</f>
        <v>352.2</v>
      </c>
      <c r="H303" s="18">
        <f t="shared" si="83"/>
        <v>352.2</v>
      </c>
    </row>
    <row r="304" spans="1:8" s="28" customFormat="1" ht="63" x14ac:dyDescent="0.25">
      <c r="A304" s="24" t="s">
        <v>327</v>
      </c>
      <c r="B304" s="25" t="s">
        <v>326</v>
      </c>
      <c r="C304" s="26" t="s">
        <v>54</v>
      </c>
      <c r="D304" s="25" t="s">
        <v>313</v>
      </c>
      <c r="E304" s="25" t="s">
        <v>38</v>
      </c>
      <c r="F304" s="27">
        <v>176.1</v>
      </c>
      <c r="G304" s="27">
        <v>352.2</v>
      </c>
      <c r="H304" s="27">
        <v>352.2</v>
      </c>
    </row>
    <row r="305" spans="1:8" s="14" customFormat="1" ht="47.25" x14ac:dyDescent="0.25">
      <c r="A305" s="15" t="s">
        <v>316</v>
      </c>
      <c r="B305" s="16" t="s">
        <v>328</v>
      </c>
      <c r="C305" s="17"/>
      <c r="D305" s="16"/>
      <c r="E305" s="16"/>
      <c r="F305" s="18">
        <f>F306</f>
        <v>500</v>
      </c>
      <c r="G305" s="18">
        <f t="shared" ref="G305:H305" si="84">G306</f>
        <v>0</v>
      </c>
      <c r="H305" s="18">
        <f t="shared" si="84"/>
        <v>500</v>
      </c>
    </row>
    <row r="306" spans="1:8" s="28" customFormat="1" ht="63" x14ac:dyDescent="0.25">
      <c r="A306" s="29" t="s">
        <v>318</v>
      </c>
      <c r="B306" s="25" t="s">
        <v>328</v>
      </c>
      <c r="C306" s="26" t="s">
        <v>54</v>
      </c>
      <c r="D306" s="25" t="s">
        <v>313</v>
      </c>
      <c r="E306" s="25" t="s">
        <v>38</v>
      </c>
      <c r="F306" s="27">
        <v>500</v>
      </c>
      <c r="G306" s="27"/>
      <c r="H306" s="27">
        <v>500</v>
      </c>
    </row>
    <row r="307" spans="1:8" s="14" customFormat="1" ht="31.5" x14ac:dyDescent="0.25">
      <c r="A307" s="15" t="s">
        <v>319</v>
      </c>
      <c r="B307" s="16" t="s">
        <v>329</v>
      </c>
      <c r="C307" s="17"/>
      <c r="D307" s="16"/>
      <c r="E307" s="16"/>
      <c r="F307" s="18">
        <f>F308</f>
        <v>160</v>
      </c>
      <c r="G307" s="18">
        <f t="shared" ref="G307:H307" si="85">G308</f>
        <v>160</v>
      </c>
      <c r="H307" s="18">
        <f t="shared" si="85"/>
        <v>160</v>
      </c>
    </row>
    <row r="308" spans="1:8" s="28" customFormat="1" ht="47.25" x14ac:dyDescent="0.25">
      <c r="A308" s="24" t="s">
        <v>321</v>
      </c>
      <c r="B308" s="25" t="s">
        <v>329</v>
      </c>
      <c r="C308" s="26" t="s">
        <v>54</v>
      </c>
      <c r="D308" s="25" t="s">
        <v>313</v>
      </c>
      <c r="E308" s="25" t="s">
        <v>38</v>
      </c>
      <c r="F308" s="27">
        <v>160</v>
      </c>
      <c r="G308" s="27">
        <v>160</v>
      </c>
      <c r="H308" s="27">
        <v>160</v>
      </c>
    </row>
    <row r="309" spans="1:8" s="14" customFormat="1" ht="47.25" x14ac:dyDescent="0.25">
      <c r="A309" s="15" t="s">
        <v>330</v>
      </c>
      <c r="B309" s="16" t="s">
        <v>331</v>
      </c>
      <c r="C309" s="17"/>
      <c r="D309" s="16"/>
      <c r="E309" s="16"/>
      <c r="F309" s="18">
        <f>F310</f>
        <v>40</v>
      </c>
      <c r="G309" s="18">
        <f t="shared" ref="G309:H309" si="86">G310</f>
        <v>40</v>
      </c>
      <c r="H309" s="18">
        <f t="shared" si="86"/>
        <v>40</v>
      </c>
    </row>
    <row r="310" spans="1:8" s="28" customFormat="1" ht="63" x14ac:dyDescent="0.25">
      <c r="A310" s="24" t="s">
        <v>332</v>
      </c>
      <c r="B310" s="25" t="s">
        <v>331</v>
      </c>
      <c r="C310" s="26" t="s">
        <v>54</v>
      </c>
      <c r="D310" s="25" t="s">
        <v>313</v>
      </c>
      <c r="E310" s="25" t="s">
        <v>38</v>
      </c>
      <c r="F310" s="27">
        <v>40</v>
      </c>
      <c r="G310" s="27">
        <v>40</v>
      </c>
      <c r="H310" s="27">
        <v>40</v>
      </c>
    </row>
    <row r="311" spans="1:8" s="14" customFormat="1" ht="47.25" x14ac:dyDescent="0.25">
      <c r="A311" s="15" t="s">
        <v>325</v>
      </c>
      <c r="B311" s="16" t="s">
        <v>333</v>
      </c>
      <c r="C311" s="17"/>
      <c r="D311" s="16"/>
      <c r="E311" s="16"/>
      <c r="F311" s="18">
        <f>F312</f>
        <v>58.7</v>
      </c>
      <c r="G311" s="18">
        <f t="shared" ref="G311:H311" si="87">G312</f>
        <v>117.4</v>
      </c>
      <c r="H311" s="18">
        <f t="shared" si="87"/>
        <v>117.4</v>
      </c>
    </row>
    <row r="312" spans="1:8" s="28" customFormat="1" ht="63" x14ac:dyDescent="0.25">
      <c r="A312" s="24" t="s">
        <v>327</v>
      </c>
      <c r="B312" s="25" t="s">
        <v>333</v>
      </c>
      <c r="C312" s="26" t="s">
        <v>54</v>
      </c>
      <c r="D312" s="25" t="s">
        <v>313</v>
      </c>
      <c r="E312" s="25" t="s">
        <v>38</v>
      </c>
      <c r="F312" s="27">
        <v>58.7</v>
      </c>
      <c r="G312" s="27">
        <v>117.4</v>
      </c>
      <c r="H312" s="27">
        <v>117.4</v>
      </c>
    </row>
    <row r="313" spans="1:8" s="14" customFormat="1" ht="63" x14ac:dyDescent="0.25">
      <c r="A313" s="15" t="s">
        <v>334</v>
      </c>
      <c r="B313" s="16" t="s">
        <v>335</v>
      </c>
      <c r="C313" s="17"/>
      <c r="D313" s="16"/>
      <c r="E313" s="16"/>
      <c r="F313" s="18"/>
      <c r="G313" s="18">
        <v>3006.4</v>
      </c>
      <c r="H313" s="18"/>
    </row>
    <row r="314" spans="1:8" s="14" customFormat="1" ht="31.5" x14ac:dyDescent="0.25">
      <c r="A314" s="15" t="s">
        <v>336</v>
      </c>
      <c r="B314" s="16" t="s">
        <v>337</v>
      </c>
      <c r="C314" s="17"/>
      <c r="D314" s="16"/>
      <c r="E314" s="16"/>
      <c r="F314" s="18"/>
      <c r="G314" s="18">
        <v>3006.4</v>
      </c>
      <c r="H314" s="18"/>
    </row>
    <row r="315" spans="1:8" s="28" customFormat="1" ht="47.25" x14ac:dyDescent="0.25">
      <c r="A315" s="24" t="s">
        <v>338</v>
      </c>
      <c r="B315" s="25" t="s">
        <v>337</v>
      </c>
      <c r="C315" s="26" t="s">
        <v>54</v>
      </c>
      <c r="D315" s="25" t="s">
        <v>313</v>
      </c>
      <c r="E315" s="25" t="s">
        <v>38</v>
      </c>
      <c r="F315" s="27"/>
      <c r="G315" s="27">
        <v>3006.4</v>
      </c>
      <c r="H315" s="27"/>
    </row>
    <row r="316" spans="1:8" s="14" customFormat="1" ht="31.5" x14ac:dyDescent="0.25">
      <c r="A316" s="20" t="s">
        <v>339</v>
      </c>
      <c r="B316" s="21" t="s">
        <v>340</v>
      </c>
      <c r="C316" s="22"/>
      <c r="D316" s="21"/>
      <c r="E316" s="21"/>
      <c r="F316" s="23">
        <f>F317</f>
        <v>31.9</v>
      </c>
      <c r="G316" s="23"/>
      <c r="H316" s="23"/>
    </row>
    <row r="317" spans="1:8" s="14" customFormat="1" ht="15.75" x14ac:dyDescent="0.25">
      <c r="A317" s="15" t="s">
        <v>20</v>
      </c>
      <c r="B317" s="16" t="s">
        <v>341</v>
      </c>
      <c r="C317" s="17"/>
      <c r="D317" s="16"/>
      <c r="E317" s="16"/>
      <c r="F317" s="18">
        <f>F318</f>
        <v>31.9</v>
      </c>
      <c r="G317" s="18"/>
      <c r="H317" s="18"/>
    </row>
    <row r="318" spans="1:8" s="28" customFormat="1" ht="15.75" x14ac:dyDescent="0.25">
      <c r="A318" s="24" t="s">
        <v>275</v>
      </c>
      <c r="B318" s="25" t="s">
        <v>342</v>
      </c>
      <c r="C318" s="26"/>
      <c r="D318" s="25"/>
      <c r="E318" s="25"/>
      <c r="F318" s="27">
        <f>F319+F320</f>
        <v>31.9</v>
      </c>
      <c r="G318" s="27"/>
      <c r="H318" s="27"/>
    </row>
    <row r="319" spans="1:8" s="14" customFormat="1" ht="63" x14ac:dyDescent="0.25">
      <c r="A319" s="15" t="s">
        <v>350</v>
      </c>
      <c r="B319" s="16" t="s">
        <v>342</v>
      </c>
      <c r="C319" s="17">
        <v>100</v>
      </c>
      <c r="D319" s="16" t="s">
        <v>34</v>
      </c>
      <c r="E319" s="16" t="s">
        <v>308</v>
      </c>
      <c r="F319" s="18">
        <v>11.9</v>
      </c>
      <c r="G319" s="18"/>
      <c r="H319" s="18"/>
    </row>
    <row r="320" spans="1:8" s="14" customFormat="1" ht="31.5" x14ac:dyDescent="0.25">
      <c r="A320" s="24" t="s">
        <v>815</v>
      </c>
      <c r="B320" s="16" t="s">
        <v>342</v>
      </c>
      <c r="C320" s="17">
        <v>200</v>
      </c>
      <c r="D320" s="16" t="s">
        <v>34</v>
      </c>
      <c r="E320" s="16" t="s">
        <v>308</v>
      </c>
      <c r="F320" s="18">
        <v>20</v>
      </c>
      <c r="G320" s="18"/>
      <c r="H320" s="18"/>
    </row>
    <row r="321" spans="1:39" s="34" customFormat="1" ht="31.5" x14ac:dyDescent="0.25">
      <c r="A321" s="32" t="s">
        <v>343</v>
      </c>
      <c r="B321" s="45" t="s">
        <v>344</v>
      </c>
      <c r="C321" s="46"/>
      <c r="D321" s="45"/>
      <c r="E321" s="45"/>
      <c r="F321" s="47">
        <f>F322</f>
        <v>829.9</v>
      </c>
      <c r="G321" s="47">
        <f t="shared" ref="G321:H321" si="88">G322</f>
        <v>0</v>
      </c>
      <c r="H321" s="47">
        <f t="shared" si="88"/>
        <v>0</v>
      </c>
      <c r="I321" s="35"/>
      <c r="J321" s="35"/>
      <c r="K321" s="35"/>
      <c r="L321" s="35"/>
      <c r="M321" s="35"/>
      <c r="N321" s="35"/>
      <c r="O321" s="35"/>
      <c r="P321" s="35"/>
      <c r="Q321" s="35"/>
      <c r="R321" s="35"/>
      <c r="S321" s="35"/>
      <c r="T321" s="35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F321" s="35"/>
      <c r="AG321" s="35"/>
      <c r="AH321" s="35"/>
      <c r="AI321" s="35"/>
      <c r="AJ321" s="35"/>
      <c r="AK321" s="35"/>
      <c r="AL321" s="35"/>
      <c r="AM321" s="35"/>
    </row>
    <row r="322" spans="1:39" s="34" customFormat="1" ht="15.75" x14ac:dyDescent="0.25">
      <c r="A322" s="33" t="s">
        <v>20</v>
      </c>
      <c r="B322" s="48" t="s">
        <v>345</v>
      </c>
      <c r="C322" s="49"/>
      <c r="D322" s="48"/>
      <c r="E322" s="48"/>
      <c r="F322" s="50">
        <f>F323</f>
        <v>829.9</v>
      </c>
      <c r="G322" s="50">
        <f t="shared" ref="G322:H322" si="89">G323</f>
        <v>0</v>
      </c>
      <c r="H322" s="50">
        <f t="shared" si="89"/>
        <v>0</v>
      </c>
      <c r="I322" s="35"/>
      <c r="J322" s="35"/>
      <c r="K322" s="35"/>
      <c r="L322" s="35"/>
      <c r="M322" s="35"/>
      <c r="N322" s="35"/>
      <c r="O322" s="35"/>
      <c r="P322" s="35"/>
      <c r="Q322" s="35"/>
      <c r="R322" s="35"/>
      <c r="S322" s="35"/>
      <c r="T322" s="35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F322" s="35"/>
      <c r="AG322" s="35"/>
      <c r="AH322" s="35"/>
      <c r="AI322" s="35"/>
      <c r="AJ322" s="35"/>
      <c r="AK322" s="35"/>
      <c r="AL322" s="35"/>
      <c r="AM322" s="35"/>
    </row>
    <row r="323" spans="1:39" s="36" customFormat="1" ht="31.5" x14ac:dyDescent="0.25">
      <c r="A323" s="30" t="s">
        <v>314</v>
      </c>
      <c r="B323" s="38" t="s">
        <v>345</v>
      </c>
      <c r="C323" s="39" t="s">
        <v>54</v>
      </c>
      <c r="D323" s="38" t="s">
        <v>19</v>
      </c>
      <c r="E323" s="38" t="s">
        <v>346</v>
      </c>
      <c r="F323" s="40">
        <v>829.9</v>
      </c>
      <c r="G323" s="40">
        <v>0</v>
      </c>
      <c r="H323" s="40">
        <v>0</v>
      </c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  <c r="AA323" s="51"/>
      <c r="AB323" s="51"/>
      <c r="AC323" s="51"/>
      <c r="AD323" s="51"/>
      <c r="AE323" s="51"/>
      <c r="AF323" s="51"/>
      <c r="AG323" s="51"/>
      <c r="AH323" s="51"/>
      <c r="AI323" s="51"/>
      <c r="AJ323" s="51"/>
      <c r="AK323" s="51"/>
      <c r="AL323" s="51"/>
      <c r="AM323" s="51"/>
    </row>
    <row r="324" spans="1:39" s="34" customFormat="1" ht="47.25" x14ac:dyDescent="0.25">
      <c r="A324" s="32" t="s">
        <v>347</v>
      </c>
      <c r="B324" s="45" t="s">
        <v>348</v>
      </c>
      <c r="C324" s="46"/>
      <c r="D324" s="45"/>
      <c r="E324" s="45"/>
      <c r="F324" s="47">
        <f>F325+F329+F337+F340</f>
        <v>6557.9000000000005</v>
      </c>
      <c r="G324" s="47">
        <f t="shared" ref="G324:H324" si="90">G325+G329+G337+G340</f>
        <v>4149.8</v>
      </c>
      <c r="H324" s="47">
        <f t="shared" si="90"/>
        <v>4204.6000000000004</v>
      </c>
      <c r="I324" s="35"/>
      <c r="J324" s="35"/>
      <c r="K324" s="35"/>
      <c r="L324" s="35"/>
      <c r="M324" s="35"/>
      <c r="N324" s="35"/>
      <c r="O324" s="35"/>
      <c r="P324" s="35"/>
      <c r="Q324" s="35"/>
      <c r="R324" s="35"/>
      <c r="S324" s="35"/>
      <c r="T324" s="35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F324" s="35"/>
      <c r="AG324" s="35"/>
      <c r="AH324" s="35"/>
      <c r="AI324" s="35"/>
      <c r="AJ324" s="35"/>
      <c r="AK324" s="35"/>
      <c r="AL324" s="35"/>
      <c r="AM324" s="35"/>
    </row>
    <row r="325" spans="1:39" s="34" customFormat="1" ht="15.75" x14ac:dyDescent="0.25">
      <c r="A325" s="33" t="s">
        <v>275</v>
      </c>
      <c r="B325" s="48" t="s">
        <v>349</v>
      </c>
      <c r="C325" s="49"/>
      <c r="D325" s="48"/>
      <c r="E325" s="48"/>
      <c r="F325" s="50">
        <f>F326+F327+F328</f>
        <v>4372.2</v>
      </c>
      <c r="G325" s="50">
        <f t="shared" ref="G325:H325" si="91">G326+G327+G328</f>
        <v>3945</v>
      </c>
      <c r="H325" s="50">
        <f t="shared" si="91"/>
        <v>3999.8</v>
      </c>
      <c r="I325" s="35"/>
      <c r="J325" s="35"/>
      <c r="K325" s="35"/>
      <c r="L325" s="35"/>
      <c r="M325" s="35"/>
      <c r="N325" s="35"/>
      <c r="O325" s="35"/>
      <c r="P325" s="35"/>
      <c r="Q325" s="35"/>
      <c r="R325" s="35"/>
      <c r="S325" s="35"/>
      <c r="T325" s="35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F325" s="35"/>
      <c r="AG325" s="35"/>
      <c r="AH325" s="35"/>
      <c r="AI325" s="35"/>
      <c r="AJ325" s="35"/>
      <c r="AK325" s="35"/>
      <c r="AL325" s="35"/>
      <c r="AM325" s="35"/>
    </row>
    <row r="326" spans="1:39" s="36" customFormat="1" ht="63" x14ac:dyDescent="0.25">
      <c r="A326" s="30" t="s">
        <v>350</v>
      </c>
      <c r="B326" s="38" t="s">
        <v>349</v>
      </c>
      <c r="C326" s="39" t="s">
        <v>25</v>
      </c>
      <c r="D326" s="38" t="s">
        <v>34</v>
      </c>
      <c r="E326" s="38" t="s">
        <v>308</v>
      </c>
      <c r="F326" s="40">
        <v>3680.5</v>
      </c>
      <c r="G326" s="40">
        <v>3534.5</v>
      </c>
      <c r="H326" s="40">
        <v>3534.5</v>
      </c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  <c r="AA326" s="51"/>
      <c r="AB326" s="51"/>
      <c r="AC326" s="51"/>
      <c r="AD326" s="51"/>
      <c r="AE326" s="51"/>
      <c r="AF326" s="51"/>
      <c r="AG326" s="51"/>
      <c r="AH326" s="51"/>
      <c r="AI326" s="51"/>
      <c r="AJ326" s="51"/>
      <c r="AK326" s="51"/>
      <c r="AL326" s="51"/>
      <c r="AM326" s="51"/>
    </row>
    <row r="327" spans="1:39" s="36" customFormat="1" ht="31.5" x14ac:dyDescent="0.25">
      <c r="A327" s="30" t="s">
        <v>351</v>
      </c>
      <c r="B327" s="38" t="s">
        <v>349</v>
      </c>
      <c r="C327" s="39" t="s">
        <v>54</v>
      </c>
      <c r="D327" s="38" t="s">
        <v>34</v>
      </c>
      <c r="E327" s="38" t="s">
        <v>308</v>
      </c>
      <c r="F327" s="40">
        <v>673.5</v>
      </c>
      <c r="G327" s="40">
        <v>410.5</v>
      </c>
      <c r="H327" s="40">
        <v>465.3</v>
      </c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  <c r="AA327" s="51"/>
      <c r="AB327" s="51"/>
      <c r="AC327" s="51"/>
      <c r="AD327" s="51"/>
      <c r="AE327" s="51"/>
      <c r="AF327" s="51"/>
      <c r="AG327" s="51"/>
      <c r="AH327" s="51"/>
      <c r="AI327" s="51"/>
      <c r="AJ327" s="51"/>
      <c r="AK327" s="51"/>
      <c r="AL327" s="51"/>
      <c r="AM327" s="51"/>
    </row>
    <row r="328" spans="1:39" s="36" customFormat="1" ht="31.5" x14ac:dyDescent="0.25">
      <c r="A328" s="30" t="s">
        <v>277</v>
      </c>
      <c r="B328" s="38" t="s">
        <v>349</v>
      </c>
      <c r="C328" s="39">
        <v>800</v>
      </c>
      <c r="D328" s="38" t="s">
        <v>34</v>
      </c>
      <c r="E328" s="38" t="s">
        <v>308</v>
      </c>
      <c r="F328" s="40">
        <v>18.2</v>
      </c>
      <c r="G328" s="40">
        <v>0</v>
      </c>
      <c r="H328" s="40">
        <v>0</v>
      </c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  <c r="AA328" s="51"/>
      <c r="AB328" s="51"/>
      <c r="AC328" s="51"/>
      <c r="AD328" s="51"/>
      <c r="AE328" s="51"/>
      <c r="AF328" s="51"/>
      <c r="AG328" s="51"/>
      <c r="AH328" s="51"/>
      <c r="AI328" s="51"/>
      <c r="AJ328" s="51"/>
      <c r="AK328" s="51"/>
      <c r="AL328" s="51"/>
      <c r="AM328" s="51"/>
    </row>
    <row r="329" spans="1:39" s="34" customFormat="1" ht="15.75" x14ac:dyDescent="0.25">
      <c r="A329" s="33" t="s">
        <v>352</v>
      </c>
      <c r="B329" s="48" t="s">
        <v>353</v>
      </c>
      <c r="C329" s="49"/>
      <c r="D329" s="48"/>
      <c r="E329" s="48"/>
      <c r="F329" s="50">
        <f>F330+F333+F335</f>
        <v>1898.8</v>
      </c>
      <c r="G329" s="50">
        <f t="shared" ref="G329:H329" si="92">G330+G333+G335</f>
        <v>0</v>
      </c>
      <c r="H329" s="50">
        <f t="shared" si="92"/>
        <v>0</v>
      </c>
      <c r="I329" s="35"/>
      <c r="J329" s="35"/>
      <c r="K329" s="35"/>
      <c r="L329" s="35"/>
      <c r="M329" s="35"/>
      <c r="N329" s="35"/>
      <c r="O329" s="35"/>
      <c r="P329" s="35"/>
      <c r="Q329" s="35"/>
      <c r="R329" s="35"/>
      <c r="S329" s="35"/>
      <c r="T329" s="35"/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F329" s="35"/>
      <c r="AG329" s="35"/>
      <c r="AH329" s="35"/>
      <c r="AI329" s="35"/>
      <c r="AJ329" s="35"/>
      <c r="AK329" s="35"/>
      <c r="AL329" s="35"/>
      <c r="AM329" s="35"/>
    </row>
    <row r="330" spans="1:39" s="34" customFormat="1" ht="31.5" x14ac:dyDescent="0.25">
      <c r="A330" s="33" t="s">
        <v>354</v>
      </c>
      <c r="B330" s="48" t="s">
        <v>355</v>
      </c>
      <c r="C330" s="49"/>
      <c r="D330" s="48"/>
      <c r="E330" s="48"/>
      <c r="F330" s="50">
        <f>F331+F332</f>
        <v>128.5</v>
      </c>
      <c r="G330" s="50">
        <f t="shared" ref="G330:H330" si="93">G331</f>
        <v>0</v>
      </c>
      <c r="H330" s="50">
        <f t="shared" si="93"/>
        <v>0</v>
      </c>
      <c r="I330" s="35"/>
      <c r="J330" s="35"/>
      <c r="K330" s="35"/>
      <c r="L330" s="35"/>
      <c r="M330" s="35"/>
      <c r="N330" s="35"/>
      <c r="O330" s="35"/>
      <c r="P330" s="35"/>
      <c r="Q330" s="35"/>
      <c r="R330" s="35"/>
      <c r="S330" s="35"/>
      <c r="T330" s="35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F330" s="35"/>
      <c r="AG330" s="35"/>
      <c r="AH330" s="35"/>
      <c r="AI330" s="35"/>
      <c r="AJ330" s="35"/>
      <c r="AK330" s="35"/>
      <c r="AL330" s="35"/>
      <c r="AM330" s="35"/>
    </row>
    <row r="331" spans="1:39" s="36" customFormat="1" ht="47.25" x14ac:dyDescent="0.25">
      <c r="A331" s="30" t="s">
        <v>356</v>
      </c>
      <c r="B331" s="38" t="s">
        <v>355</v>
      </c>
      <c r="C331" s="39" t="s">
        <v>54</v>
      </c>
      <c r="D331" s="38" t="s">
        <v>34</v>
      </c>
      <c r="E331" s="38" t="s">
        <v>308</v>
      </c>
      <c r="F331" s="40">
        <v>126</v>
      </c>
      <c r="G331" s="40">
        <v>0</v>
      </c>
      <c r="H331" s="40">
        <v>0</v>
      </c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  <c r="AA331" s="51"/>
      <c r="AB331" s="51"/>
      <c r="AC331" s="51"/>
      <c r="AD331" s="51"/>
      <c r="AE331" s="51"/>
      <c r="AF331" s="51"/>
      <c r="AG331" s="51"/>
      <c r="AH331" s="51"/>
      <c r="AI331" s="51"/>
      <c r="AJ331" s="51"/>
      <c r="AK331" s="51"/>
      <c r="AL331" s="51"/>
      <c r="AM331" s="51"/>
    </row>
    <row r="332" spans="1:39" s="36" customFormat="1" ht="47.25" x14ac:dyDescent="0.25">
      <c r="A332" s="30" t="s">
        <v>695</v>
      </c>
      <c r="B332" s="38" t="s">
        <v>355</v>
      </c>
      <c r="C332" s="39">
        <v>800</v>
      </c>
      <c r="D332" s="38" t="s">
        <v>34</v>
      </c>
      <c r="E332" s="38" t="s">
        <v>308</v>
      </c>
      <c r="F332" s="40">
        <v>2.5</v>
      </c>
      <c r="G332" s="40">
        <v>0</v>
      </c>
      <c r="H332" s="40">
        <v>0</v>
      </c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  <c r="AA332" s="51"/>
      <c r="AB332" s="51"/>
      <c r="AC332" s="51"/>
      <c r="AD332" s="51"/>
      <c r="AE332" s="51"/>
      <c r="AF332" s="51"/>
      <c r="AG332" s="51"/>
      <c r="AH332" s="51"/>
      <c r="AI332" s="51"/>
      <c r="AJ332" s="51"/>
      <c r="AK332" s="51"/>
      <c r="AL332" s="51"/>
      <c r="AM332" s="51"/>
    </row>
    <row r="333" spans="1:39" s="34" customFormat="1" ht="15.75" x14ac:dyDescent="0.25">
      <c r="A333" s="33" t="s">
        <v>357</v>
      </c>
      <c r="B333" s="48" t="s">
        <v>358</v>
      </c>
      <c r="C333" s="49"/>
      <c r="D333" s="48"/>
      <c r="E333" s="48"/>
      <c r="F333" s="50">
        <f>F334</f>
        <v>1514.8</v>
      </c>
      <c r="G333" s="50">
        <f t="shared" ref="G333:H333" si="94">G334</f>
        <v>0</v>
      </c>
      <c r="H333" s="50">
        <f t="shared" si="94"/>
        <v>0</v>
      </c>
      <c r="I333" s="35"/>
      <c r="J333" s="35"/>
      <c r="K333" s="35"/>
      <c r="L333" s="35"/>
      <c r="M333" s="35"/>
      <c r="N333" s="35"/>
      <c r="O333" s="35"/>
      <c r="P333" s="35"/>
      <c r="Q333" s="35"/>
      <c r="R333" s="35"/>
      <c r="S333" s="35"/>
      <c r="T333" s="35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F333" s="35"/>
      <c r="AG333" s="35"/>
      <c r="AH333" s="35"/>
      <c r="AI333" s="35"/>
      <c r="AJ333" s="35"/>
      <c r="AK333" s="35"/>
      <c r="AL333" s="35"/>
      <c r="AM333" s="35"/>
    </row>
    <row r="334" spans="1:39" s="36" customFormat="1" ht="31.5" x14ac:dyDescent="0.25">
      <c r="A334" s="30" t="s">
        <v>359</v>
      </c>
      <c r="B334" s="38" t="s">
        <v>358</v>
      </c>
      <c r="C334" s="39" t="s">
        <v>54</v>
      </c>
      <c r="D334" s="38" t="s">
        <v>34</v>
      </c>
      <c r="E334" s="38" t="s">
        <v>308</v>
      </c>
      <c r="F334" s="40">
        <v>1514.8</v>
      </c>
      <c r="G334" s="40">
        <v>0</v>
      </c>
      <c r="H334" s="40">
        <v>0</v>
      </c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  <c r="AA334" s="51"/>
      <c r="AB334" s="51"/>
      <c r="AC334" s="51"/>
      <c r="AD334" s="51"/>
      <c r="AE334" s="51"/>
      <c r="AF334" s="51"/>
      <c r="AG334" s="51"/>
      <c r="AH334" s="51"/>
      <c r="AI334" s="51"/>
      <c r="AJ334" s="51"/>
      <c r="AK334" s="51"/>
      <c r="AL334" s="51"/>
      <c r="AM334" s="51"/>
    </row>
    <row r="335" spans="1:39" s="34" customFormat="1" ht="15.75" x14ac:dyDescent="0.25">
      <c r="A335" s="33" t="s">
        <v>360</v>
      </c>
      <c r="B335" s="48" t="s">
        <v>361</v>
      </c>
      <c r="C335" s="49"/>
      <c r="D335" s="48"/>
      <c r="E335" s="48"/>
      <c r="F335" s="50">
        <f>F336</f>
        <v>255.5</v>
      </c>
      <c r="G335" s="50">
        <f t="shared" ref="G335:H335" si="95">G336</f>
        <v>0</v>
      </c>
      <c r="H335" s="50">
        <f t="shared" si="95"/>
        <v>0</v>
      </c>
      <c r="I335" s="35"/>
      <c r="J335" s="35"/>
      <c r="K335" s="35"/>
      <c r="L335" s="35"/>
      <c r="M335" s="35"/>
      <c r="N335" s="35"/>
      <c r="O335" s="35"/>
      <c r="P335" s="35"/>
      <c r="Q335" s="35"/>
      <c r="R335" s="35"/>
      <c r="S335" s="35"/>
      <c r="T335" s="35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F335" s="35"/>
      <c r="AG335" s="35"/>
      <c r="AH335" s="35"/>
      <c r="AI335" s="35"/>
      <c r="AJ335" s="35"/>
      <c r="AK335" s="35"/>
      <c r="AL335" s="35"/>
      <c r="AM335" s="35"/>
    </row>
    <row r="336" spans="1:39" s="36" customFormat="1" ht="31.5" x14ac:dyDescent="0.25">
      <c r="A336" s="30" t="s">
        <v>362</v>
      </c>
      <c r="B336" s="38" t="s">
        <v>361</v>
      </c>
      <c r="C336" s="39" t="s">
        <v>54</v>
      </c>
      <c r="D336" s="38" t="s">
        <v>19</v>
      </c>
      <c r="E336" s="38" t="s">
        <v>346</v>
      </c>
      <c r="F336" s="40">
        <v>255.5</v>
      </c>
      <c r="G336" s="40">
        <v>0</v>
      </c>
      <c r="H336" s="40">
        <v>0</v>
      </c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  <c r="AA336" s="51"/>
      <c r="AB336" s="51"/>
      <c r="AC336" s="51"/>
      <c r="AD336" s="51"/>
      <c r="AE336" s="51"/>
      <c r="AF336" s="51"/>
      <c r="AG336" s="51"/>
      <c r="AH336" s="51"/>
      <c r="AI336" s="51"/>
      <c r="AJ336" s="51"/>
      <c r="AK336" s="51"/>
      <c r="AL336" s="51"/>
      <c r="AM336" s="51"/>
    </row>
    <row r="337" spans="1:39" s="34" customFormat="1" ht="15.75" x14ac:dyDescent="0.25">
      <c r="A337" s="33" t="s">
        <v>363</v>
      </c>
      <c r="B337" s="48" t="s">
        <v>364</v>
      </c>
      <c r="C337" s="49"/>
      <c r="D337" s="48"/>
      <c r="E337" s="48"/>
      <c r="F337" s="50">
        <v>204.8</v>
      </c>
      <c r="G337" s="50">
        <v>204.8</v>
      </c>
      <c r="H337" s="50">
        <v>204.8</v>
      </c>
      <c r="I337" s="35"/>
      <c r="J337" s="35"/>
      <c r="K337" s="35"/>
      <c r="L337" s="35"/>
      <c r="M337" s="35"/>
      <c r="N337" s="35"/>
      <c r="O337" s="35"/>
      <c r="P337" s="35"/>
      <c r="Q337" s="35"/>
      <c r="R337" s="35"/>
      <c r="S337" s="35"/>
      <c r="T337" s="35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F337" s="35"/>
      <c r="AG337" s="35"/>
      <c r="AH337" s="35"/>
      <c r="AI337" s="35"/>
      <c r="AJ337" s="35"/>
      <c r="AK337" s="35"/>
      <c r="AL337" s="35"/>
      <c r="AM337" s="35"/>
    </row>
    <row r="338" spans="1:39" s="34" customFormat="1" ht="15.75" x14ac:dyDescent="0.25">
      <c r="A338" s="33" t="s">
        <v>275</v>
      </c>
      <c r="B338" s="48" t="s">
        <v>365</v>
      </c>
      <c r="C338" s="49"/>
      <c r="D338" s="48"/>
      <c r="E338" s="48"/>
      <c r="F338" s="50">
        <v>204.8</v>
      </c>
      <c r="G338" s="50">
        <v>204.8</v>
      </c>
      <c r="H338" s="50">
        <v>204.8</v>
      </c>
      <c r="I338" s="35"/>
      <c r="J338" s="35"/>
      <c r="K338" s="35"/>
      <c r="L338" s="35"/>
      <c r="M338" s="35"/>
      <c r="N338" s="35"/>
      <c r="O338" s="35"/>
      <c r="P338" s="35"/>
      <c r="Q338" s="35"/>
      <c r="R338" s="35"/>
      <c r="S338" s="35"/>
      <c r="T338" s="35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F338" s="35"/>
      <c r="AG338" s="35"/>
      <c r="AH338" s="35"/>
      <c r="AI338" s="35"/>
      <c r="AJ338" s="35"/>
      <c r="AK338" s="35"/>
      <c r="AL338" s="35"/>
      <c r="AM338" s="35"/>
    </row>
    <row r="339" spans="1:39" s="36" customFormat="1" ht="31.5" x14ac:dyDescent="0.25">
      <c r="A339" s="30" t="s">
        <v>277</v>
      </c>
      <c r="B339" s="38" t="s">
        <v>365</v>
      </c>
      <c r="C339" s="39" t="s">
        <v>33</v>
      </c>
      <c r="D339" s="38" t="s">
        <v>34</v>
      </c>
      <c r="E339" s="38" t="s">
        <v>308</v>
      </c>
      <c r="F339" s="40">
        <v>204.8</v>
      </c>
      <c r="G339" s="40">
        <v>204.8</v>
      </c>
      <c r="H339" s="40">
        <v>204.8</v>
      </c>
      <c r="I339" s="51"/>
      <c r="J339" s="51"/>
      <c r="K339" s="51"/>
      <c r="L339" s="51"/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  <c r="X339" s="51"/>
      <c r="Y339" s="51"/>
      <c r="Z339" s="51"/>
      <c r="AA339" s="51"/>
      <c r="AB339" s="51"/>
      <c r="AC339" s="51"/>
      <c r="AD339" s="51"/>
      <c r="AE339" s="51"/>
      <c r="AF339" s="51"/>
      <c r="AG339" s="51"/>
      <c r="AH339" s="51"/>
      <c r="AI339" s="51"/>
      <c r="AJ339" s="51"/>
      <c r="AK339" s="51"/>
      <c r="AL339" s="51"/>
      <c r="AM339" s="51"/>
    </row>
    <row r="340" spans="1:39" s="34" customFormat="1" ht="47.25" x14ac:dyDescent="0.25">
      <c r="A340" s="33" t="s">
        <v>366</v>
      </c>
      <c r="B340" s="48" t="s">
        <v>367</v>
      </c>
      <c r="C340" s="49"/>
      <c r="D340" s="48"/>
      <c r="E340" s="48"/>
      <c r="F340" s="50">
        <f>F341</f>
        <v>82.1</v>
      </c>
      <c r="G340" s="50">
        <f t="shared" ref="G340:H340" si="96">G341</f>
        <v>0</v>
      </c>
      <c r="H340" s="50">
        <f t="shared" si="96"/>
        <v>0</v>
      </c>
      <c r="I340" s="35"/>
      <c r="J340" s="35"/>
      <c r="K340" s="35"/>
      <c r="L340" s="35"/>
      <c r="M340" s="35"/>
      <c r="N340" s="35"/>
      <c r="O340" s="35"/>
      <c r="P340" s="35"/>
      <c r="Q340" s="35"/>
      <c r="R340" s="35"/>
      <c r="S340" s="35"/>
      <c r="T340" s="35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F340" s="35"/>
      <c r="AG340" s="35"/>
      <c r="AH340" s="35"/>
      <c r="AI340" s="35"/>
      <c r="AJ340" s="35"/>
      <c r="AK340" s="35"/>
      <c r="AL340" s="35"/>
      <c r="AM340" s="35"/>
    </row>
    <row r="341" spans="1:39" s="34" customFormat="1" ht="15.75" x14ac:dyDescent="0.25">
      <c r="A341" s="33" t="s">
        <v>360</v>
      </c>
      <c r="B341" s="48" t="s">
        <v>368</v>
      </c>
      <c r="C341" s="49"/>
      <c r="D341" s="48"/>
      <c r="E341" s="48"/>
      <c r="F341" s="50">
        <f>F342+F344+F346</f>
        <v>82.1</v>
      </c>
      <c r="G341" s="50">
        <f t="shared" ref="G341:H341" si="97">G342+G344+G346</f>
        <v>0</v>
      </c>
      <c r="H341" s="50">
        <f t="shared" si="97"/>
        <v>0</v>
      </c>
      <c r="I341" s="35"/>
      <c r="J341" s="35"/>
      <c r="K341" s="35"/>
      <c r="L341" s="35"/>
      <c r="M341" s="35"/>
      <c r="N341" s="35"/>
      <c r="O341" s="35"/>
      <c r="P341" s="35"/>
      <c r="Q341" s="35"/>
      <c r="R341" s="35"/>
      <c r="S341" s="35"/>
      <c r="T341" s="35"/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F341" s="35"/>
      <c r="AG341" s="35"/>
      <c r="AH341" s="35"/>
      <c r="AI341" s="35"/>
      <c r="AJ341" s="35"/>
      <c r="AK341" s="35"/>
      <c r="AL341" s="35"/>
      <c r="AM341" s="35"/>
    </row>
    <row r="342" spans="1:39" s="34" customFormat="1" ht="31.5" x14ac:dyDescent="0.25">
      <c r="A342" s="33" t="s">
        <v>369</v>
      </c>
      <c r="B342" s="48" t="s">
        <v>370</v>
      </c>
      <c r="C342" s="49"/>
      <c r="D342" s="48"/>
      <c r="E342" s="48"/>
      <c r="F342" s="50">
        <f>F343</f>
        <v>56.9</v>
      </c>
      <c r="G342" s="50">
        <f t="shared" ref="G342:H342" si="98">G343</f>
        <v>0</v>
      </c>
      <c r="H342" s="50">
        <f t="shared" si="98"/>
        <v>0</v>
      </c>
      <c r="I342" s="35"/>
      <c r="J342" s="35"/>
      <c r="K342" s="35"/>
      <c r="L342" s="35"/>
      <c r="M342" s="35"/>
      <c r="N342" s="35"/>
      <c r="O342" s="35"/>
      <c r="P342" s="35"/>
      <c r="Q342" s="35"/>
      <c r="R342" s="35"/>
      <c r="S342" s="35"/>
      <c r="T342" s="35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F342" s="35"/>
      <c r="AG342" s="35"/>
      <c r="AH342" s="35"/>
      <c r="AI342" s="35"/>
      <c r="AJ342" s="35"/>
      <c r="AK342" s="35"/>
      <c r="AL342" s="35"/>
      <c r="AM342" s="35"/>
    </row>
    <row r="343" spans="1:39" s="36" customFormat="1" ht="47.25" x14ac:dyDescent="0.25">
      <c r="A343" s="30" t="s">
        <v>371</v>
      </c>
      <c r="B343" s="38" t="s">
        <v>370</v>
      </c>
      <c r="C343" s="39" t="s">
        <v>54</v>
      </c>
      <c r="D343" s="38" t="s">
        <v>34</v>
      </c>
      <c r="E343" s="38" t="s">
        <v>308</v>
      </c>
      <c r="F343" s="40">
        <v>56.9</v>
      </c>
      <c r="G343" s="40">
        <v>0</v>
      </c>
      <c r="H343" s="40">
        <v>0</v>
      </c>
      <c r="I343" s="51"/>
      <c r="J343" s="51"/>
      <c r="K343" s="51"/>
      <c r="L343" s="51"/>
      <c r="M343" s="51"/>
      <c r="N343" s="51"/>
      <c r="O343" s="51"/>
      <c r="P343" s="51"/>
      <c r="Q343" s="51"/>
      <c r="R343" s="51"/>
      <c r="S343" s="51"/>
      <c r="T343" s="51"/>
      <c r="U343" s="51"/>
      <c r="V343" s="51"/>
      <c r="W343" s="51"/>
      <c r="X343" s="51"/>
      <c r="Y343" s="51"/>
      <c r="Z343" s="51"/>
      <c r="AA343" s="51"/>
      <c r="AB343" s="51"/>
      <c r="AC343" s="51"/>
      <c r="AD343" s="51"/>
      <c r="AE343" s="51"/>
      <c r="AF343" s="51"/>
      <c r="AG343" s="51"/>
      <c r="AH343" s="51"/>
      <c r="AI343" s="51"/>
      <c r="AJ343" s="51"/>
      <c r="AK343" s="51"/>
      <c r="AL343" s="51"/>
      <c r="AM343" s="51"/>
    </row>
    <row r="344" spans="1:39" s="34" customFormat="1" ht="31.5" x14ac:dyDescent="0.25">
      <c r="A344" s="33" t="s">
        <v>372</v>
      </c>
      <c r="B344" s="48" t="s">
        <v>373</v>
      </c>
      <c r="C344" s="49"/>
      <c r="D344" s="48"/>
      <c r="E344" s="48"/>
      <c r="F344" s="50">
        <f>F345</f>
        <v>5</v>
      </c>
      <c r="G344" s="50">
        <f t="shared" ref="G344:H344" si="99">G345</f>
        <v>0</v>
      </c>
      <c r="H344" s="50">
        <f t="shared" si="99"/>
        <v>0</v>
      </c>
      <c r="I344" s="35"/>
      <c r="J344" s="35"/>
      <c r="K344" s="35"/>
      <c r="L344" s="35"/>
      <c r="M344" s="35"/>
      <c r="N344" s="35"/>
      <c r="O344" s="35"/>
      <c r="P344" s="35"/>
      <c r="Q344" s="35"/>
      <c r="R344" s="35"/>
      <c r="S344" s="35"/>
      <c r="T344" s="35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F344" s="35"/>
      <c r="AG344" s="35"/>
      <c r="AH344" s="35"/>
      <c r="AI344" s="35"/>
      <c r="AJ344" s="35"/>
      <c r="AK344" s="35"/>
      <c r="AL344" s="35"/>
      <c r="AM344" s="35"/>
    </row>
    <row r="345" spans="1:39" s="36" customFormat="1" ht="47.25" x14ac:dyDescent="0.25">
      <c r="A345" s="30" t="s">
        <v>374</v>
      </c>
      <c r="B345" s="38" t="s">
        <v>373</v>
      </c>
      <c r="C345" s="39" t="s">
        <v>54</v>
      </c>
      <c r="D345" s="38" t="s">
        <v>34</v>
      </c>
      <c r="E345" s="38" t="s">
        <v>308</v>
      </c>
      <c r="F345" s="40">
        <v>5</v>
      </c>
      <c r="G345" s="40">
        <v>0</v>
      </c>
      <c r="H345" s="40">
        <v>0</v>
      </c>
      <c r="I345" s="51"/>
      <c r="J345" s="51"/>
      <c r="K345" s="51"/>
      <c r="L345" s="51"/>
      <c r="M345" s="51"/>
      <c r="N345" s="51"/>
      <c r="O345" s="51"/>
      <c r="P345" s="51"/>
      <c r="Q345" s="51"/>
      <c r="R345" s="51"/>
      <c r="S345" s="51"/>
      <c r="T345" s="51"/>
      <c r="U345" s="51"/>
      <c r="V345" s="51"/>
      <c r="W345" s="51"/>
      <c r="X345" s="51"/>
      <c r="Y345" s="51"/>
      <c r="Z345" s="51"/>
      <c r="AA345" s="51"/>
      <c r="AB345" s="51"/>
      <c r="AC345" s="51"/>
      <c r="AD345" s="51"/>
      <c r="AE345" s="51"/>
      <c r="AF345" s="51"/>
      <c r="AG345" s="51"/>
      <c r="AH345" s="51"/>
      <c r="AI345" s="51"/>
      <c r="AJ345" s="51"/>
      <c r="AK345" s="51"/>
      <c r="AL345" s="51"/>
      <c r="AM345" s="51"/>
    </row>
    <row r="346" spans="1:39" s="34" customFormat="1" ht="31.5" x14ac:dyDescent="0.25">
      <c r="A346" s="33" t="s">
        <v>375</v>
      </c>
      <c r="B346" s="48" t="s">
        <v>376</v>
      </c>
      <c r="C346" s="49"/>
      <c r="D346" s="48"/>
      <c r="E346" s="48"/>
      <c r="F346" s="50">
        <f>F347</f>
        <v>20.2</v>
      </c>
      <c r="G346" s="50">
        <f t="shared" ref="G346:H346" si="100">G347</f>
        <v>0</v>
      </c>
      <c r="H346" s="50">
        <f t="shared" si="100"/>
        <v>0</v>
      </c>
      <c r="I346" s="35"/>
      <c r="J346" s="35"/>
      <c r="K346" s="35"/>
      <c r="L346" s="35"/>
      <c r="M346" s="35"/>
      <c r="N346" s="35"/>
      <c r="O346" s="35"/>
      <c r="P346" s="35"/>
      <c r="Q346" s="35"/>
      <c r="R346" s="35"/>
      <c r="S346" s="35"/>
      <c r="T346" s="35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F346" s="35"/>
      <c r="AG346" s="35"/>
      <c r="AH346" s="35"/>
      <c r="AI346" s="35"/>
      <c r="AJ346" s="35"/>
      <c r="AK346" s="35"/>
      <c r="AL346" s="35"/>
      <c r="AM346" s="35"/>
    </row>
    <row r="347" spans="1:39" s="36" customFormat="1" ht="47.25" x14ac:dyDescent="0.25">
      <c r="A347" s="30" t="s">
        <v>377</v>
      </c>
      <c r="B347" s="38" t="s">
        <v>376</v>
      </c>
      <c r="C347" s="39" t="s">
        <v>54</v>
      </c>
      <c r="D347" s="38" t="s">
        <v>34</v>
      </c>
      <c r="E347" s="38" t="s">
        <v>308</v>
      </c>
      <c r="F347" s="40">
        <v>20.2</v>
      </c>
      <c r="G347" s="40">
        <v>0</v>
      </c>
      <c r="H347" s="40">
        <v>0</v>
      </c>
      <c r="I347" s="51"/>
      <c r="J347" s="51"/>
      <c r="K347" s="51"/>
      <c r="L347" s="51"/>
      <c r="M347" s="51"/>
      <c r="N347" s="51"/>
      <c r="O347" s="51"/>
      <c r="P347" s="51"/>
      <c r="Q347" s="51"/>
      <c r="R347" s="51"/>
      <c r="S347" s="51"/>
      <c r="T347" s="51"/>
      <c r="U347" s="51"/>
      <c r="V347" s="51"/>
      <c r="W347" s="51"/>
      <c r="X347" s="51"/>
      <c r="Y347" s="51"/>
      <c r="Z347" s="51"/>
      <c r="AA347" s="51"/>
      <c r="AB347" s="51"/>
      <c r="AC347" s="51"/>
      <c r="AD347" s="51"/>
      <c r="AE347" s="51"/>
      <c r="AF347" s="51"/>
      <c r="AG347" s="51"/>
      <c r="AH347" s="51"/>
      <c r="AI347" s="51"/>
      <c r="AJ347" s="51"/>
      <c r="AK347" s="51"/>
      <c r="AL347" s="51"/>
      <c r="AM347" s="51"/>
    </row>
    <row r="348" spans="1:39" s="34" customFormat="1" ht="31.5" x14ac:dyDescent="0.25">
      <c r="A348" s="32" t="s">
        <v>696</v>
      </c>
      <c r="B348" s="45" t="s">
        <v>697</v>
      </c>
      <c r="C348" s="46"/>
      <c r="D348" s="45"/>
      <c r="E348" s="45"/>
      <c r="F348" s="47">
        <f>F349</f>
        <v>1229.5</v>
      </c>
      <c r="G348" s="47">
        <f t="shared" ref="G348:H348" si="101">G349</f>
        <v>0</v>
      </c>
      <c r="H348" s="47">
        <f t="shared" si="101"/>
        <v>0</v>
      </c>
      <c r="I348" s="35"/>
      <c r="J348" s="35"/>
      <c r="K348" s="35"/>
      <c r="L348" s="35"/>
      <c r="M348" s="35"/>
      <c r="N348" s="35"/>
      <c r="O348" s="35"/>
      <c r="P348" s="35"/>
      <c r="Q348" s="35"/>
      <c r="R348" s="35"/>
      <c r="S348" s="35"/>
      <c r="T348" s="35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F348" s="35"/>
      <c r="AG348" s="35"/>
      <c r="AH348" s="35"/>
      <c r="AI348" s="35"/>
      <c r="AJ348" s="35"/>
      <c r="AK348" s="35"/>
      <c r="AL348" s="35"/>
      <c r="AM348" s="35"/>
    </row>
    <row r="349" spans="1:39" s="34" customFormat="1" ht="15.75" x14ac:dyDescent="0.25">
      <c r="A349" s="33" t="s">
        <v>698</v>
      </c>
      <c r="B349" s="48" t="s">
        <v>699</v>
      </c>
      <c r="C349" s="49"/>
      <c r="D349" s="48"/>
      <c r="E349" s="48"/>
      <c r="F349" s="50">
        <f>F350+F352+F354+F356</f>
        <v>1229.5</v>
      </c>
      <c r="G349" s="50">
        <f t="shared" ref="G349:H349" si="102">G350+G352+G354+G356</f>
        <v>0</v>
      </c>
      <c r="H349" s="50">
        <f t="shared" si="102"/>
        <v>0</v>
      </c>
      <c r="I349" s="35"/>
      <c r="J349" s="35"/>
      <c r="K349" s="35"/>
      <c r="L349" s="35"/>
      <c r="M349" s="35"/>
      <c r="N349" s="35"/>
      <c r="O349" s="35"/>
      <c r="P349" s="35"/>
      <c r="Q349" s="35"/>
      <c r="R349" s="35"/>
      <c r="S349" s="35"/>
      <c r="T349" s="35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F349" s="35"/>
      <c r="AG349" s="35"/>
      <c r="AH349" s="35"/>
      <c r="AI349" s="35"/>
      <c r="AJ349" s="35"/>
      <c r="AK349" s="35"/>
      <c r="AL349" s="35"/>
      <c r="AM349" s="35"/>
    </row>
    <row r="350" spans="1:39" s="37" customFormat="1" ht="15.75" x14ac:dyDescent="0.25">
      <c r="A350" s="33" t="s">
        <v>727</v>
      </c>
      <c r="B350" s="48" t="s">
        <v>701</v>
      </c>
      <c r="C350" s="49"/>
      <c r="D350" s="48"/>
      <c r="E350" s="48"/>
      <c r="F350" s="50">
        <v>523.1</v>
      </c>
      <c r="G350" s="50">
        <v>0</v>
      </c>
      <c r="H350" s="50">
        <v>0</v>
      </c>
      <c r="I350" s="52"/>
      <c r="J350" s="52"/>
      <c r="K350" s="52"/>
      <c r="L350" s="52"/>
      <c r="M350" s="52"/>
      <c r="N350" s="52"/>
      <c r="O350" s="52"/>
      <c r="P350" s="52"/>
      <c r="Q350" s="52"/>
      <c r="R350" s="52"/>
      <c r="S350" s="52"/>
      <c r="T350" s="52"/>
      <c r="U350" s="52"/>
      <c r="V350" s="52"/>
      <c r="W350" s="52"/>
      <c r="X350" s="52"/>
      <c r="Y350" s="52"/>
      <c r="Z350" s="52"/>
      <c r="AA350" s="52"/>
      <c r="AB350" s="52"/>
      <c r="AC350" s="52"/>
      <c r="AD350" s="52"/>
      <c r="AE350" s="52"/>
      <c r="AF350" s="52"/>
      <c r="AG350" s="52"/>
      <c r="AH350" s="52"/>
      <c r="AI350" s="52"/>
      <c r="AJ350" s="52"/>
      <c r="AK350" s="52"/>
      <c r="AL350" s="52"/>
      <c r="AM350" s="52"/>
    </row>
    <row r="351" spans="1:39" s="36" customFormat="1" ht="31.5" x14ac:dyDescent="0.25">
      <c r="A351" s="30" t="s">
        <v>700</v>
      </c>
      <c r="B351" s="38" t="s">
        <v>701</v>
      </c>
      <c r="C351" s="39">
        <v>200</v>
      </c>
      <c r="D351" s="38" t="s">
        <v>392</v>
      </c>
      <c r="E351" s="38" t="s">
        <v>38</v>
      </c>
      <c r="F351" s="40">
        <v>523.1</v>
      </c>
      <c r="G351" s="40">
        <v>0</v>
      </c>
      <c r="H351" s="40">
        <v>0</v>
      </c>
      <c r="I351" s="51"/>
      <c r="J351" s="51"/>
      <c r="K351" s="51"/>
      <c r="L351" s="51"/>
      <c r="M351" s="51"/>
      <c r="N351" s="51"/>
      <c r="O351" s="51"/>
      <c r="P351" s="51"/>
      <c r="Q351" s="51"/>
      <c r="R351" s="51"/>
      <c r="S351" s="51"/>
      <c r="T351" s="51"/>
      <c r="U351" s="51"/>
      <c r="V351" s="51"/>
      <c r="W351" s="51"/>
      <c r="X351" s="51"/>
      <c r="Y351" s="51"/>
      <c r="Z351" s="51"/>
      <c r="AA351" s="51"/>
      <c r="AB351" s="51"/>
      <c r="AC351" s="51"/>
      <c r="AD351" s="51"/>
      <c r="AE351" s="51"/>
      <c r="AF351" s="51"/>
      <c r="AG351" s="51"/>
      <c r="AH351" s="51"/>
      <c r="AI351" s="51"/>
      <c r="AJ351" s="51"/>
      <c r="AK351" s="51"/>
      <c r="AL351" s="51"/>
      <c r="AM351" s="51"/>
    </row>
    <row r="352" spans="1:39" s="37" customFormat="1" ht="31.5" x14ac:dyDescent="0.25">
      <c r="A352" s="33" t="s">
        <v>726</v>
      </c>
      <c r="B352" s="48" t="s">
        <v>703</v>
      </c>
      <c r="C352" s="49"/>
      <c r="D352" s="48"/>
      <c r="E352" s="48"/>
      <c r="F352" s="50">
        <v>270</v>
      </c>
      <c r="G352" s="50">
        <v>0</v>
      </c>
      <c r="H352" s="50">
        <v>0</v>
      </c>
      <c r="I352" s="52"/>
      <c r="J352" s="52"/>
      <c r="K352" s="52"/>
      <c r="L352" s="52"/>
      <c r="M352" s="52"/>
      <c r="N352" s="52"/>
      <c r="O352" s="52"/>
      <c r="P352" s="52"/>
      <c r="Q352" s="52"/>
      <c r="R352" s="52"/>
      <c r="S352" s="52"/>
      <c r="T352" s="52"/>
      <c r="U352" s="52"/>
      <c r="V352" s="52"/>
      <c r="W352" s="52"/>
      <c r="X352" s="52"/>
      <c r="Y352" s="52"/>
      <c r="Z352" s="52"/>
      <c r="AA352" s="52"/>
      <c r="AB352" s="52"/>
      <c r="AC352" s="52"/>
      <c r="AD352" s="52"/>
      <c r="AE352" s="52"/>
      <c r="AF352" s="52"/>
      <c r="AG352" s="52"/>
      <c r="AH352" s="52"/>
      <c r="AI352" s="52"/>
      <c r="AJ352" s="52"/>
      <c r="AK352" s="52"/>
      <c r="AL352" s="52"/>
      <c r="AM352" s="52"/>
    </row>
    <row r="353" spans="1:39" s="36" customFormat="1" ht="47.25" x14ac:dyDescent="0.25">
      <c r="A353" s="30" t="s">
        <v>702</v>
      </c>
      <c r="B353" s="38" t="s">
        <v>703</v>
      </c>
      <c r="C353" s="39">
        <v>500</v>
      </c>
      <c r="D353" s="38" t="s">
        <v>392</v>
      </c>
      <c r="E353" s="38" t="s">
        <v>38</v>
      </c>
      <c r="F353" s="40">
        <v>270</v>
      </c>
      <c r="G353" s="40">
        <v>0</v>
      </c>
      <c r="H353" s="40">
        <v>0</v>
      </c>
      <c r="I353" s="51"/>
      <c r="J353" s="51"/>
      <c r="K353" s="51"/>
      <c r="L353" s="51"/>
      <c r="M353" s="51"/>
      <c r="N353" s="51"/>
      <c r="O353" s="51"/>
      <c r="P353" s="51"/>
      <c r="Q353" s="51"/>
      <c r="R353" s="51"/>
      <c r="S353" s="51"/>
      <c r="T353" s="51"/>
      <c r="U353" s="51"/>
      <c r="V353" s="51"/>
      <c r="W353" s="51"/>
      <c r="X353" s="51"/>
      <c r="Y353" s="51"/>
      <c r="Z353" s="51"/>
      <c r="AA353" s="51"/>
      <c r="AB353" s="51"/>
      <c r="AC353" s="51"/>
      <c r="AD353" s="51"/>
      <c r="AE353" s="51"/>
      <c r="AF353" s="51"/>
      <c r="AG353" s="51"/>
      <c r="AH353" s="51"/>
      <c r="AI353" s="51"/>
      <c r="AJ353" s="51"/>
      <c r="AK353" s="51"/>
      <c r="AL353" s="51"/>
      <c r="AM353" s="51"/>
    </row>
    <row r="354" spans="1:39" s="37" customFormat="1" ht="31.5" x14ac:dyDescent="0.25">
      <c r="A354" s="33" t="s">
        <v>723</v>
      </c>
      <c r="B354" s="48" t="s">
        <v>705</v>
      </c>
      <c r="C354" s="49"/>
      <c r="D354" s="48"/>
      <c r="E354" s="48"/>
      <c r="F354" s="50">
        <v>250</v>
      </c>
      <c r="G354" s="50">
        <v>0</v>
      </c>
      <c r="H354" s="50">
        <v>0</v>
      </c>
      <c r="I354" s="52"/>
      <c r="J354" s="52"/>
      <c r="K354" s="52"/>
      <c r="L354" s="52"/>
      <c r="M354" s="52"/>
      <c r="N354" s="52"/>
      <c r="O354" s="52"/>
      <c r="P354" s="52"/>
      <c r="Q354" s="52"/>
      <c r="R354" s="52"/>
      <c r="S354" s="52"/>
      <c r="T354" s="52"/>
      <c r="U354" s="52"/>
      <c r="V354" s="52"/>
      <c r="W354" s="52"/>
      <c r="X354" s="52"/>
      <c r="Y354" s="52"/>
      <c r="Z354" s="52"/>
      <c r="AA354" s="52"/>
      <c r="AB354" s="52"/>
      <c r="AC354" s="52"/>
      <c r="AD354" s="52"/>
      <c r="AE354" s="52"/>
      <c r="AF354" s="52"/>
      <c r="AG354" s="52"/>
      <c r="AH354" s="52"/>
      <c r="AI354" s="52"/>
      <c r="AJ354" s="52"/>
      <c r="AK354" s="52"/>
      <c r="AL354" s="52"/>
      <c r="AM354" s="52"/>
    </row>
    <row r="355" spans="1:39" s="36" customFormat="1" ht="47.25" x14ac:dyDescent="0.25">
      <c r="A355" s="30" t="s">
        <v>704</v>
      </c>
      <c r="B355" s="38" t="s">
        <v>705</v>
      </c>
      <c r="C355" s="39">
        <v>500</v>
      </c>
      <c r="D355" s="38" t="s">
        <v>392</v>
      </c>
      <c r="E355" s="38" t="s">
        <v>38</v>
      </c>
      <c r="F355" s="40">
        <v>250</v>
      </c>
      <c r="G355" s="40">
        <v>0</v>
      </c>
      <c r="H355" s="40">
        <v>0</v>
      </c>
      <c r="I355" s="51"/>
      <c r="J355" s="51"/>
      <c r="K355" s="51"/>
      <c r="L355" s="51"/>
      <c r="M355" s="51"/>
      <c r="N355" s="51"/>
      <c r="O355" s="51"/>
      <c r="P355" s="51"/>
      <c r="Q355" s="51"/>
      <c r="R355" s="51"/>
      <c r="S355" s="51"/>
      <c r="T355" s="51"/>
      <c r="U355" s="51"/>
      <c r="V355" s="51"/>
      <c r="W355" s="51"/>
      <c r="X355" s="51"/>
      <c r="Y355" s="51"/>
      <c r="Z355" s="51"/>
      <c r="AA355" s="51"/>
      <c r="AB355" s="51"/>
      <c r="AC355" s="51"/>
      <c r="AD355" s="51"/>
      <c r="AE355" s="51"/>
      <c r="AF355" s="51"/>
      <c r="AG355" s="51"/>
      <c r="AH355" s="51"/>
      <c r="AI355" s="51"/>
      <c r="AJ355" s="51"/>
      <c r="AK355" s="51"/>
      <c r="AL355" s="51"/>
      <c r="AM355" s="51"/>
    </row>
    <row r="356" spans="1:39" s="37" customFormat="1" ht="31.5" x14ac:dyDescent="0.25">
      <c r="A356" s="33" t="s">
        <v>724</v>
      </c>
      <c r="B356" s="48" t="s">
        <v>707</v>
      </c>
      <c r="C356" s="49"/>
      <c r="D356" s="48"/>
      <c r="E356" s="48"/>
      <c r="F356" s="50">
        <v>186.4</v>
      </c>
      <c r="G356" s="50">
        <v>0</v>
      </c>
      <c r="H356" s="50">
        <v>0</v>
      </c>
      <c r="I356" s="52"/>
      <c r="J356" s="52"/>
      <c r="K356" s="52"/>
      <c r="L356" s="52"/>
      <c r="M356" s="52"/>
      <c r="N356" s="52"/>
      <c r="O356" s="52"/>
      <c r="P356" s="52"/>
      <c r="Q356" s="52"/>
      <c r="R356" s="52"/>
      <c r="S356" s="52"/>
      <c r="T356" s="52"/>
      <c r="U356" s="52"/>
      <c r="V356" s="52"/>
      <c r="W356" s="52"/>
      <c r="X356" s="52"/>
      <c r="Y356" s="52"/>
      <c r="Z356" s="52"/>
      <c r="AA356" s="52"/>
      <c r="AB356" s="52"/>
      <c r="AC356" s="52"/>
      <c r="AD356" s="52"/>
      <c r="AE356" s="52"/>
      <c r="AF356" s="52"/>
      <c r="AG356" s="52"/>
      <c r="AH356" s="52"/>
      <c r="AI356" s="52"/>
      <c r="AJ356" s="52"/>
      <c r="AK356" s="52"/>
      <c r="AL356" s="52"/>
      <c r="AM356" s="52"/>
    </row>
    <row r="357" spans="1:39" s="36" customFormat="1" ht="47.25" x14ac:dyDescent="0.25">
      <c r="A357" s="30" t="s">
        <v>706</v>
      </c>
      <c r="B357" s="38" t="s">
        <v>707</v>
      </c>
      <c r="C357" s="39">
        <v>500</v>
      </c>
      <c r="D357" s="38" t="s">
        <v>392</v>
      </c>
      <c r="E357" s="38" t="s">
        <v>38</v>
      </c>
      <c r="F357" s="40">
        <v>186.4</v>
      </c>
      <c r="G357" s="40">
        <v>0</v>
      </c>
      <c r="H357" s="40">
        <v>0</v>
      </c>
      <c r="I357" s="51"/>
      <c r="J357" s="51"/>
      <c r="K357" s="51"/>
      <c r="L357" s="51"/>
      <c r="M357" s="51"/>
      <c r="N357" s="51"/>
      <c r="O357" s="51"/>
      <c r="P357" s="51"/>
      <c r="Q357" s="51"/>
      <c r="R357" s="51"/>
      <c r="S357" s="51"/>
      <c r="T357" s="51"/>
      <c r="U357" s="51"/>
      <c r="V357" s="51"/>
      <c r="W357" s="51"/>
      <c r="X357" s="51"/>
      <c r="Y357" s="51"/>
      <c r="Z357" s="51"/>
      <c r="AA357" s="51"/>
      <c r="AB357" s="51"/>
      <c r="AC357" s="51"/>
      <c r="AD357" s="51"/>
      <c r="AE357" s="51"/>
      <c r="AF357" s="51"/>
      <c r="AG357" s="51"/>
      <c r="AH357" s="51"/>
      <c r="AI357" s="51"/>
      <c r="AJ357" s="51"/>
      <c r="AK357" s="51"/>
      <c r="AL357" s="51"/>
      <c r="AM357" s="51"/>
    </row>
    <row r="358" spans="1:39" s="34" customFormat="1" ht="47.25" x14ac:dyDescent="0.25">
      <c r="A358" s="32" t="s">
        <v>667</v>
      </c>
      <c r="B358" s="45" t="s">
        <v>378</v>
      </c>
      <c r="C358" s="46"/>
      <c r="D358" s="45"/>
      <c r="E358" s="45"/>
      <c r="F358" s="47">
        <f>F359</f>
        <v>6061.1</v>
      </c>
      <c r="G358" s="47">
        <f t="shared" ref="G358:H358" si="103">G359</f>
        <v>4931.1000000000004</v>
      </c>
      <c r="H358" s="47">
        <f t="shared" si="103"/>
        <v>4787.6000000000004</v>
      </c>
      <c r="I358" s="35"/>
      <c r="J358" s="35"/>
      <c r="K358" s="35"/>
      <c r="L358" s="35"/>
      <c r="M358" s="35"/>
      <c r="N358" s="35"/>
      <c r="O358" s="35"/>
      <c r="P358" s="35"/>
      <c r="Q358" s="35"/>
      <c r="R358" s="35"/>
      <c r="S358" s="35"/>
      <c r="T358" s="35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F358" s="35"/>
      <c r="AG358" s="35"/>
      <c r="AH358" s="35"/>
      <c r="AI358" s="35"/>
      <c r="AJ358" s="35"/>
      <c r="AK358" s="35"/>
      <c r="AL358" s="35"/>
      <c r="AM358" s="35"/>
    </row>
    <row r="359" spans="1:39" s="34" customFormat="1" ht="31.5" x14ac:dyDescent="0.25">
      <c r="A359" s="33" t="s">
        <v>379</v>
      </c>
      <c r="B359" s="48" t="s">
        <v>380</v>
      </c>
      <c r="C359" s="49"/>
      <c r="D359" s="48"/>
      <c r="E359" s="48"/>
      <c r="F359" s="50">
        <f>F360</f>
        <v>6061.1</v>
      </c>
      <c r="G359" s="50">
        <f t="shared" ref="G359:H359" si="104">G360</f>
        <v>4931.1000000000004</v>
      </c>
      <c r="H359" s="50">
        <f t="shared" si="104"/>
        <v>4787.6000000000004</v>
      </c>
      <c r="I359" s="35"/>
      <c r="J359" s="35"/>
      <c r="K359" s="35"/>
      <c r="L359" s="35"/>
      <c r="M359" s="35"/>
      <c r="N359" s="35"/>
      <c r="O359" s="35"/>
      <c r="P359" s="35"/>
      <c r="Q359" s="35"/>
      <c r="R359" s="35"/>
      <c r="S359" s="35"/>
      <c r="T359" s="35"/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F359" s="35"/>
      <c r="AG359" s="35"/>
      <c r="AH359" s="35"/>
      <c r="AI359" s="35"/>
      <c r="AJ359" s="35"/>
      <c r="AK359" s="35"/>
      <c r="AL359" s="35"/>
      <c r="AM359" s="35"/>
    </row>
    <row r="360" spans="1:39" s="34" customFormat="1" ht="31.5" x14ac:dyDescent="0.25">
      <c r="A360" s="33" t="s">
        <v>381</v>
      </c>
      <c r="B360" s="48" t="s">
        <v>382</v>
      </c>
      <c r="C360" s="49"/>
      <c r="D360" s="48"/>
      <c r="E360" s="48"/>
      <c r="F360" s="50">
        <f>F361+F363</f>
        <v>6061.1</v>
      </c>
      <c r="G360" s="50">
        <f t="shared" ref="G360:H360" si="105">G361</f>
        <v>4931.1000000000004</v>
      </c>
      <c r="H360" s="50">
        <f t="shared" si="105"/>
        <v>4787.6000000000004</v>
      </c>
      <c r="I360" s="35"/>
      <c r="J360" s="35"/>
      <c r="K360" s="35"/>
      <c r="L360" s="35"/>
      <c r="M360" s="35"/>
      <c r="N360" s="35"/>
      <c r="O360" s="35"/>
      <c r="P360" s="35"/>
      <c r="Q360" s="35"/>
      <c r="R360" s="35"/>
      <c r="S360" s="35"/>
      <c r="T360" s="35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F360" s="35"/>
      <c r="AG360" s="35"/>
      <c r="AH360" s="35"/>
      <c r="AI360" s="35"/>
      <c r="AJ360" s="35"/>
      <c r="AK360" s="35"/>
      <c r="AL360" s="35"/>
      <c r="AM360" s="35"/>
    </row>
    <row r="361" spans="1:39" s="36" customFormat="1" ht="47.25" x14ac:dyDescent="0.25">
      <c r="A361" s="30" t="s">
        <v>383</v>
      </c>
      <c r="B361" s="38" t="s">
        <v>382</v>
      </c>
      <c r="C361" s="39" t="s">
        <v>13</v>
      </c>
      <c r="D361" s="38" t="s">
        <v>14</v>
      </c>
      <c r="E361" s="38" t="s">
        <v>19</v>
      </c>
      <c r="F361" s="40">
        <v>5203</v>
      </c>
      <c r="G361" s="40">
        <v>4931.1000000000004</v>
      </c>
      <c r="H361" s="40">
        <v>4787.6000000000004</v>
      </c>
      <c r="I361" s="51"/>
      <c r="J361" s="51"/>
      <c r="K361" s="51"/>
      <c r="L361" s="51"/>
      <c r="M361" s="51"/>
      <c r="N361" s="51"/>
      <c r="O361" s="51"/>
      <c r="P361" s="51"/>
      <c r="Q361" s="51"/>
      <c r="R361" s="51"/>
      <c r="S361" s="51"/>
      <c r="T361" s="51"/>
      <c r="U361" s="51"/>
      <c r="V361" s="51"/>
      <c r="W361" s="51"/>
      <c r="X361" s="51"/>
      <c r="Y361" s="51"/>
      <c r="Z361" s="51"/>
      <c r="AA361" s="51"/>
      <c r="AB361" s="51"/>
      <c r="AC361" s="51"/>
      <c r="AD361" s="51"/>
      <c r="AE361" s="51"/>
      <c r="AF361" s="51"/>
      <c r="AG361" s="51"/>
      <c r="AH361" s="51"/>
      <c r="AI361" s="51"/>
      <c r="AJ361" s="51"/>
      <c r="AK361" s="51"/>
      <c r="AL361" s="51"/>
      <c r="AM361" s="51"/>
    </row>
    <row r="362" spans="1:39" s="37" customFormat="1" ht="31.5" x14ac:dyDescent="0.25">
      <c r="A362" s="33" t="s">
        <v>725</v>
      </c>
      <c r="B362" s="48" t="s">
        <v>708</v>
      </c>
      <c r="C362" s="49"/>
      <c r="D362" s="48"/>
      <c r="E362" s="48"/>
      <c r="F362" s="50">
        <v>858.1</v>
      </c>
      <c r="G362" s="50">
        <v>0</v>
      </c>
      <c r="H362" s="50">
        <v>0</v>
      </c>
      <c r="I362" s="52"/>
      <c r="J362" s="52"/>
      <c r="K362" s="52"/>
      <c r="L362" s="52"/>
      <c r="M362" s="52"/>
      <c r="N362" s="52"/>
      <c r="O362" s="52"/>
      <c r="P362" s="52"/>
      <c r="Q362" s="52"/>
      <c r="R362" s="52"/>
      <c r="S362" s="52"/>
      <c r="T362" s="52"/>
      <c r="U362" s="52"/>
      <c r="V362" s="52"/>
      <c r="W362" s="52"/>
      <c r="X362" s="52"/>
      <c r="Y362" s="52"/>
      <c r="Z362" s="52"/>
      <c r="AA362" s="52"/>
      <c r="AB362" s="52"/>
      <c r="AC362" s="52"/>
      <c r="AD362" s="52"/>
      <c r="AE362" s="52"/>
      <c r="AF362" s="52"/>
      <c r="AG362" s="52"/>
      <c r="AH362" s="52"/>
      <c r="AI362" s="52"/>
      <c r="AJ362" s="52"/>
      <c r="AK362" s="52"/>
      <c r="AL362" s="52"/>
      <c r="AM362" s="52"/>
    </row>
    <row r="363" spans="1:39" s="36" customFormat="1" ht="47.25" x14ac:dyDescent="0.25">
      <c r="A363" s="30" t="s">
        <v>383</v>
      </c>
      <c r="B363" s="38" t="s">
        <v>708</v>
      </c>
      <c r="C363" s="39" t="s">
        <v>13</v>
      </c>
      <c r="D363" s="38" t="s">
        <v>14</v>
      </c>
      <c r="E363" s="38" t="s">
        <v>19</v>
      </c>
      <c r="F363" s="40">
        <v>858.1</v>
      </c>
      <c r="G363" s="40">
        <v>0</v>
      </c>
      <c r="H363" s="40">
        <v>0</v>
      </c>
      <c r="I363" s="51"/>
      <c r="J363" s="51"/>
      <c r="K363" s="51"/>
      <c r="L363" s="51"/>
      <c r="M363" s="51"/>
      <c r="N363" s="51"/>
      <c r="O363" s="51"/>
      <c r="P363" s="51"/>
      <c r="Q363" s="51"/>
      <c r="R363" s="51"/>
      <c r="S363" s="51"/>
      <c r="T363" s="51"/>
      <c r="U363" s="51"/>
      <c r="V363" s="51"/>
      <c r="W363" s="51"/>
      <c r="X363" s="51"/>
      <c r="Y363" s="51"/>
      <c r="Z363" s="51"/>
      <c r="AA363" s="51"/>
      <c r="AB363" s="51"/>
      <c r="AC363" s="51"/>
      <c r="AD363" s="51"/>
      <c r="AE363" s="51"/>
      <c r="AF363" s="51"/>
      <c r="AG363" s="51"/>
      <c r="AH363" s="51"/>
      <c r="AI363" s="51"/>
      <c r="AJ363" s="51"/>
      <c r="AK363" s="51"/>
      <c r="AL363" s="51"/>
      <c r="AM363" s="51"/>
    </row>
    <row r="364" spans="1:39" s="34" customFormat="1" ht="31.5" x14ac:dyDescent="0.25">
      <c r="A364" s="32" t="s">
        <v>709</v>
      </c>
      <c r="B364" s="45" t="s">
        <v>710</v>
      </c>
      <c r="C364" s="46"/>
      <c r="D364" s="45"/>
      <c r="E364" s="45"/>
      <c r="F364" s="47">
        <f>F365</f>
        <v>2111.1999999999998</v>
      </c>
      <c r="G364" s="47">
        <f t="shared" ref="G364:H364" si="106">G365</f>
        <v>0</v>
      </c>
      <c r="H364" s="47">
        <f t="shared" si="106"/>
        <v>0</v>
      </c>
      <c r="I364" s="35"/>
      <c r="J364" s="35"/>
      <c r="K364" s="35"/>
      <c r="L364" s="35"/>
      <c r="M364" s="35"/>
      <c r="N364" s="35"/>
      <c r="O364" s="35"/>
      <c r="P364" s="35"/>
      <c r="Q364" s="35"/>
      <c r="R364" s="35"/>
      <c r="S364" s="35"/>
      <c r="T364" s="35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F364" s="35"/>
      <c r="AG364" s="35"/>
      <c r="AH364" s="35"/>
      <c r="AI364" s="35"/>
      <c r="AJ364" s="35"/>
      <c r="AK364" s="35"/>
      <c r="AL364" s="35"/>
      <c r="AM364" s="35"/>
    </row>
    <row r="365" spans="1:39" s="34" customFormat="1" ht="15.75" x14ac:dyDescent="0.25">
      <c r="A365" s="33" t="s">
        <v>711</v>
      </c>
      <c r="B365" s="48" t="s">
        <v>712</v>
      </c>
      <c r="C365" s="49"/>
      <c r="D365" s="48"/>
      <c r="E365" s="48"/>
      <c r="F365" s="50">
        <f>F366+F368+F370+F372</f>
        <v>2111.1999999999998</v>
      </c>
      <c r="G365" s="50">
        <f t="shared" ref="G365:H365" si="107">G366+G368+G370+G372</f>
        <v>0</v>
      </c>
      <c r="H365" s="50">
        <f t="shared" si="107"/>
        <v>0</v>
      </c>
      <c r="I365" s="35"/>
      <c r="J365" s="35"/>
      <c r="K365" s="35"/>
      <c r="L365" s="35"/>
      <c r="M365" s="35"/>
      <c r="N365" s="35"/>
      <c r="O365" s="35"/>
      <c r="P365" s="35"/>
      <c r="Q365" s="35"/>
      <c r="R365" s="35"/>
      <c r="S365" s="35"/>
      <c r="T365" s="35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F365" s="35"/>
      <c r="AG365" s="35"/>
      <c r="AH365" s="35"/>
      <c r="AI365" s="35"/>
      <c r="AJ365" s="35"/>
      <c r="AK365" s="35"/>
      <c r="AL365" s="35"/>
      <c r="AM365" s="35"/>
    </row>
    <row r="366" spans="1:39" s="37" customFormat="1" ht="31.5" x14ac:dyDescent="0.25">
      <c r="A366" s="33" t="s">
        <v>713</v>
      </c>
      <c r="B366" s="48" t="s">
        <v>721</v>
      </c>
      <c r="C366" s="49"/>
      <c r="D366" s="48"/>
      <c r="E366" s="48"/>
      <c r="F366" s="50">
        <f>F367</f>
        <v>1055.4000000000001</v>
      </c>
      <c r="G366" s="50">
        <f t="shared" ref="G366:H366" si="108">G367</f>
        <v>0</v>
      </c>
      <c r="H366" s="50">
        <f t="shared" si="108"/>
        <v>0</v>
      </c>
      <c r="I366" s="52"/>
      <c r="J366" s="52"/>
      <c r="K366" s="52"/>
      <c r="L366" s="52"/>
      <c r="M366" s="52"/>
      <c r="N366" s="52"/>
      <c r="O366" s="52"/>
      <c r="P366" s="52"/>
      <c r="Q366" s="52"/>
      <c r="R366" s="52"/>
      <c r="S366" s="52"/>
      <c r="T366" s="52"/>
      <c r="U366" s="52"/>
      <c r="V366" s="52"/>
      <c r="W366" s="52"/>
      <c r="X366" s="52"/>
      <c r="Y366" s="52"/>
      <c r="Z366" s="52"/>
      <c r="AA366" s="52"/>
      <c r="AB366" s="52"/>
      <c r="AC366" s="52"/>
      <c r="AD366" s="52"/>
      <c r="AE366" s="52"/>
      <c r="AF366" s="52"/>
      <c r="AG366" s="52"/>
      <c r="AH366" s="52"/>
      <c r="AI366" s="52"/>
      <c r="AJ366" s="52"/>
      <c r="AK366" s="52"/>
      <c r="AL366" s="52"/>
      <c r="AM366" s="52"/>
    </row>
    <row r="367" spans="1:39" s="36" customFormat="1" ht="47.25" x14ac:dyDescent="0.25">
      <c r="A367" s="30" t="s">
        <v>714</v>
      </c>
      <c r="B367" s="38" t="s">
        <v>721</v>
      </c>
      <c r="C367" s="39">
        <v>200</v>
      </c>
      <c r="D367" s="38" t="s">
        <v>715</v>
      </c>
      <c r="E367" s="38" t="s">
        <v>15</v>
      </c>
      <c r="F367" s="40">
        <v>1055.4000000000001</v>
      </c>
      <c r="G367" s="40">
        <v>0</v>
      </c>
      <c r="H367" s="40">
        <v>0</v>
      </c>
      <c r="I367" s="51"/>
      <c r="J367" s="51"/>
      <c r="K367" s="51"/>
      <c r="L367" s="51"/>
      <c r="M367" s="51"/>
      <c r="N367" s="51"/>
      <c r="O367" s="51"/>
      <c r="P367" s="51"/>
      <c r="Q367" s="51"/>
      <c r="R367" s="51"/>
      <c r="S367" s="51"/>
      <c r="T367" s="51"/>
      <c r="U367" s="51"/>
      <c r="V367" s="51"/>
      <c r="W367" s="51"/>
      <c r="X367" s="51"/>
      <c r="Y367" s="51"/>
      <c r="Z367" s="51"/>
      <c r="AA367" s="51"/>
      <c r="AB367" s="51"/>
      <c r="AC367" s="51"/>
      <c r="AD367" s="51"/>
      <c r="AE367" s="51"/>
      <c r="AF367" s="51"/>
      <c r="AG367" s="51"/>
      <c r="AH367" s="51"/>
      <c r="AI367" s="51"/>
      <c r="AJ367" s="51"/>
      <c r="AK367" s="51"/>
      <c r="AL367" s="51"/>
      <c r="AM367" s="51"/>
    </row>
    <row r="368" spans="1:39" s="37" customFormat="1" ht="15.75" x14ac:dyDescent="0.25">
      <c r="A368" s="33" t="s">
        <v>722</v>
      </c>
      <c r="B368" s="48" t="s">
        <v>717</v>
      </c>
      <c r="C368" s="49"/>
      <c r="D368" s="48"/>
      <c r="E368" s="48"/>
      <c r="F368" s="50">
        <f>F369</f>
        <v>696</v>
      </c>
      <c r="G368" s="50">
        <f t="shared" ref="G368:H368" si="109">G369</f>
        <v>0</v>
      </c>
      <c r="H368" s="50">
        <f t="shared" si="109"/>
        <v>0</v>
      </c>
      <c r="I368" s="52"/>
      <c r="J368" s="52"/>
      <c r="K368" s="52"/>
      <c r="L368" s="52"/>
      <c r="M368" s="52"/>
      <c r="N368" s="52"/>
      <c r="O368" s="52"/>
      <c r="P368" s="52"/>
      <c r="Q368" s="52"/>
      <c r="R368" s="52"/>
      <c r="S368" s="52"/>
      <c r="T368" s="52"/>
      <c r="U368" s="52"/>
      <c r="V368" s="52"/>
      <c r="W368" s="52"/>
      <c r="X368" s="52"/>
      <c r="Y368" s="52"/>
      <c r="Z368" s="52"/>
      <c r="AA368" s="52"/>
      <c r="AB368" s="52"/>
      <c r="AC368" s="52"/>
      <c r="AD368" s="52"/>
      <c r="AE368" s="52"/>
      <c r="AF368" s="52"/>
      <c r="AG368" s="52"/>
      <c r="AH368" s="52"/>
      <c r="AI368" s="52"/>
      <c r="AJ368" s="52"/>
      <c r="AK368" s="52"/>
      <c r="AL368" s="52"/>
      <c r="AM368" s="52"/>
    </row>
    <row r="369" spans="1:39" s="36" customFormat="1" ht="31.5" x14ac:dyDescent="0.25">
      <c r="A369" s="30" t="s">
        <v>718</v>
      </c>
      <c r="B369" s="38" t="s">
        <v>717</v>
      </c>
      <c r="C369" s="39">
        <v>200</v>
      </c>
      <c r="D369" s="38" t="s">
        <v>392</v>
      </c>
      <c r="E369" s="38" t="s">
        <v>15</v>
      </c>
      <c r="F369" s="40">
        <v>696</v>
      </c>
      <c r="G369" s="40">
        <v>0</v>
      </c>
      <c r="H369" s="40">
        <v>0</v>
      </c>
      <c r="I369" s="51"/>
      <c r="J369" s="51"/>
      <c r="K369" s="51"/>
      <c r="L369" s="51"/>
      <c r="M369" s="51"/>
      <c r="N369" s="51"/>
      <c r="O369" s="51"/>
      <c r="P369" s="51"/>
      <c r="Q369" s="51"/>
      <c r="R369" s="51"/>
      <c r="S369" s="51"/>
      <c r="T369" s="51"/>
      <c r="U369" s="51"/>
      <c r="V369" s="51"/>
      <c r="W369" s="51"/>
      <c r="X369" s="51"/>
      <c r="Y369" s="51"/>
      <c r="Z369" s="51"/>
      <c r="AA369" s="51"/>
      <c r="AB369" s="51"/>
      <c r="AC369" s="51"/>
      <c r="AD369" s="51"/>
      <c r="AE369" s="51"/>
      <c r="AF369" s="51"/>
      <c r="AG369" s="51"/>
      <c r="AH369" s="51"/>
      <c r="AI369" s="51"/>
      <c r="AJ369" s="51"/>
      <c r="AK369" s="51"/>
      <c r="AL369" s="51"/>
      <c r="AM369" s="51"/>
    </row>
    <row r="370" spans="1:39" s="37" customFormat="1" ht="31.5" x14ac:dyDescent="0.25">
      <c r="A370" s="33" t="s">
        <v>723</v>
      </c>
      <c r="B370" s="48" t="s">
        <v>719</v>
      </c>
      <c r="C370" s="49"/>
      <c r="D370" s="48"/>
      <c r="E370" s="48"/>
      <c r="F370" s="50">
        <f>F371</f>
        <v>27.8</v>
      </c>
      <c r="G370" s="50">
        <f t="shared" ref="G370:H370" si="110">G371</f>
        <v>0</v>
      </c>
      <c r="H370" s="50">
        <f t="shared" si="110"/>
        <v>0</v>
      </c>
      <c r="I370" s="52"/>
      <c r="J370" s="52"/>
      <c r="K370" s="52"/>
      <c r="L370" s="52"/>
      <c r="M370" s="52"/>
      <c r="N370" s="52"/>
      <c r="O370" s="52"/>
      <c r="P370" s="52"/>
      <c r="Q370" s="52"/>
      <c r="R370" s="52"/>
      <c r="S370" s="52"/>
      <c r="T370" s="52"/>
      <c r="U370" s="52"/>
      <c r="V370" s="52"/>
      <c r="W370" s="52"/>
      <c r="X370" s="52"/>
      <c r="Y370" s="52"/>
      <c r="Z370" s="52"/>
      <c r="AA370" s="52"/>
      <c r="AB370" s="52"/>
      <c r="AC370" s="52"/>
      <c r="AD370" s="52"/>
      <c r="AE370" s="52"/>
      <c r="AF370" s="52"/>
      <c r="AG370" s="52"/>
      <c r="AH370" s="52"/>
      <c r="AI370" s="52"/>
      <c r="AJ370" s="52"/>
      <c r="AK370" s="52"/>
      <c r="AL370" s="52"/>
      <c r="AM370" s="52"/>
    </row>
    <row r="371" spans="1:39" s="36" customFormat="1" ht="47.25" x14ac:dyDescent="0.25">
      <c r="A371" s="30" t="s">
        <v>704</v>
      </c>
      <c r="B371" s="38" t="s">
        <v>719</v>
      </c>
      <c r="C371" s="39">
        <v>500</v>
      </c>
      <c r="D371" s="38" t="s">
        <v>392</v>
      </c>
      <c r="E371" s="38" t="s">
        <v>15</v>
      </c>
      <c r="F371" s="40">
        <v>27.8</v>
      </c>
      <c r="G371" s="40">
        <v>0</v>
      </c>
      <c r="H371" s="40">
        <v>0</v>
      </c>
      <c r="I371" s="51"/>
      <c r="J371" s="51"/>
      <c r="K371" s="51"/>
      <c r="L371" s="51"/>
      <c r="M371" s="51"/>
      <c r="N371" s="51"/>
      <c r="O371" s="51"/>
      <c r="P371" s="51"/>
      <c r="Q371" s="51"/>
      <c r="R371" s="51"/>
      <c r="S371" s="51"/>
      <c r="T371" s="51"/>
      <c r="U371" s="51"/>
      <c r="V371" s="51"/>
      <c r="W371" s="51"/>
      <c r="X371" s="51"/>
      <c r="Y371" s="51"/>
      <c r="Z371" s="51"/>
      <c r="AA371" s="51"/>
      <c r="AB371" s="51"/>
      <c r="AC371" s="51"/>
      <c r="AD371" s="51"/>
      <c r="AE371" s="51"/>
      <c r="AF371" s="51"/>
      <c r="AG371" s="51"/>
      <c r="AH371" s="51"/>
      <c r="AI371" s="51"/>
      <c r="AJ371" s="51"/>
      <c r="AK371" s="51"/>
      <c r="AL371" s="51"/>
      <c r="AM371" s="51"/>
    </row>
    <row r="372" spans="1:39" s="37" customFormat="1" ht="31.5" x14ac:dyDescent="0.25">
      <c r="A372" s="33" t="s">
        <v>724</v>
      </c>
      <c r="B372" s="48" t="s">
        <v>720</v>
      </c>
      <c r="C372" s="49"/>
      <c r="D372" s="48"/>
      <c r="E372" s="48"/>
      <c r="F372" s="50">
        <f>F373</f>
        <v>332</v>
      </c>
      <c r="G372" s="50">
        <f t="shared" ref="G372:H372" si="111">G373</f>
        <v>0</v>
      </c>
      <c r="H372" s="50">
        <f t="shared" si="111"/>
        <v>0</v>
      </c>
      <c r="I372" s="52"/>
      <c r="J372" s="52"/>
      <c r="K372" s="52"/>
      <c r="L372" s="52"/>
      <c r="M372" s="52"/>
      <c r="N372" s="52"/>
      <c r="O372" s="52"/>
      <c r="P372" s="52"/>
      <c r="Q372" s="52"/>
      <c r="R372" s="52"/>
      <c r="S372" s="52"/>
      <c r="T372" s="52"/>
      <c r="U372" s="52"/>
      <c r="V372" s="52"/>
      <c r="W372" s="52"/>
      <c r="X372" s="52"/>
      <c r="Y372" s="52"/>
      <c r="Z372" s="52"/>
      <c r="AA372" s="52"/>
      <c r="AB372" s="52"/>
      <c r="AC372" s="52"/>
      <c r="AD372" s="52"/>
      <c r="AE372" s="52"/>
      <c r="AF372" s="52"/>
      <c r="AG372" s="52"/>
      <c r="AH372" s="52"/>
      <c r="AI372" s="52"/>
      <c r="AJ372" s="52"/>
      <c r="AK372" s="52"/>
      <c r="AL372" s="52"/>
      <c r="AM372" s="52"/>
    </row>
    <row r="373" spans="1:39" s="36" customFormat="1" ht="47.25" x14ac:dyDescent="0.25">
      <c r="A373" s="30" t="s">
        <v>706</v>
      </c>
      <c r="B373" s="38" t="s">
        <v>720</v>
      </c>
      <c r="C373" s="39">
        <v>500</v>
      </c>
      <c r="D373" s="38" t="s">
        <v>392</v>
      </c>
      <c r="E373" s="38" t="s">
        <v>15</v>
      </c>
      <c r="F373" s="40">
        <v>332</v>
      </c>
      <c r="G373" s="40">
        <v>0</v>
      </c>
      <c r="H373" s="40">
        <v>0</v>
      </c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  <c r="AE373" s="51"/>
      <c r="AF373" s="51"/>
      <c r="AG373" s="51"/>
      <c r="AH373" s="51"/>
      <c r="AI373" s="51"/>
      <c r="AJ373" s="51"/>
      <c r="AK373" s="51"/>
      <c r="AL373" s="51"/>
      <c r="AM373" s="51"/>
    </row>
    <row r="374" spans="1:39" s="34" customFormat="1" ht="47.25" x14ac:dyDescent="0.25">
      <c r="A374" s="32" t="s">
        <v>652</v>
      </c>
      <c r="B374" s="45" t="s">
        <v>384</v>
      </c>
      <c r="C374" s="46"/>
      <c r="D374" s="45"/>
      <c r="E374" s="45"/>
      <c r="F374" s="47">
        <f>F375+F379+F382+F385+F391</f>
        <v>77619.599999999991</v>
      </c>
      <c r="G374" s="47">
        <f t="shared" ref="G374:H374" si="112">G375+G379+G382+G385+G391</f>
        <v>5638.7999999999993</v>
      </c>
      <c r="H374" s="47">
        <f t="shared" si="112"/>
        <v>28152.5</v>
      </c>
      <c r="I374" s="35"/>
      <c r="J374" s="35"/>
      <c r="K374" s="35"/>
      <c r="L374" s="35"/>
      <c r="M374" s="35"/>
      <c r="N374" s="35"/>
      <c r="O374" s="35"/>
      <c r="P374" s="35"/>
      <c r="Q374" s="35"/>
      <c r="R374" s="35"/>
      <c r="S374" s="35"/>
      <c r="T374" s="35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F374" s="35"/>
      <c r="AG374" s="35"/>
      <c r="AH374" s="35"/>
      <c r="AI374" s="35"/>
      <c r="AJ374" s="35"/>
      <c r="AK374" s="35"/>
      <c r="AL374" s="35"/>
      <c r="AM374" s="35"/>
    </row>
    <row r="375" spans="1:39" s="34" customFormat="1" ht="15.75" x14ac:dyDescent="0.25">
      <c r="A375" s="33" t="s">
        <v>385</v>
      </c>
      <c r="B375" s="48" t="s">
        <v>386</v>
      </c>
      <c r="C375" s="49"/>
      <c r="D375" s="48"/>
      <c r="E375" s="48"/>
      <c r="F375" s="50">
        <f>F376+F377+F378</f>
        <v>8947.6999999999989</v>
      </c>
      <c r="G375" s="50">
        <f t="shared" ref="G375:H375" si="113">G376+G377+G378</f>
        <v>3236.7999999999997</v>
      </c>
      <c r="H375" s="50">
        <f t="shared" si="113"/>
        <v>3799.1000000000004</v>
      </c>
      <c r="I375" s="35"/>
      <c r="J375" s="35"/>
      <c r="K375" s="35"/>
      <c r="L375" s="35"/>
      <c r="M375" s="35"/>
      <c r="N375" s="35"/>
      <c r="O375" s="35"/>
      <c r="P375" s="35"/>
      <c r="Q375" s="35"/>
      <c r="R375" s="35"/>
      <c r="S375" s="35"/>
      <c r="T375" s="35"/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F375" s="35"/>
      <c r="AG375" s="35"/>
      <c r="AH375" s="35"/>
      <c r="AI375" s="35"/>
      <c r="AJ375" s="35"/>
      <c r="AK375" s="35"/>
      <c r="AL375" s="35"/>
      <c r="AM375" s="35"/>
    </row>
    <row r="376" spans="1:39" s="36" customFormat="1" ht="63" x14ac:dyDescent="0.25">
      <c r="A376" s="30" t="s">
        <v>387</v>
      </c>
      <c r="B376" s="38" t="s">
        <v>386</v>
      </c>
      <c r="C376" s="39" t="s">
        <v>25</v>
      </c>
      <c r="D376" s="38" t="s">
        <v>34</v>
      </c>
      <c r="E376" s="38" t="s">
        <v>308</v>
      </c>
      <c r="F376" s="40">
        <v>5822.6</v>
      </c>
      <c r="G376" s="40">
        <v>2720.7</v>
      </c>
      <c r="H376" s="40">
        <v>3423.8</v>
      </c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/>
      <c r="AI376" s="51"/>
      <c r="AJ376" s="51"/>
      <c r="AK376" s="51"/>
      <c r="AL376" s="51"/>
      <c r="AM376" s="51"/>
    </row>
    <row r="377" spans="1:39" s="36" customFormat="1" ht="31.5" x14ac:dyDescent="0.25">
      <c r="A377" s="30" t="s">
        <v>388</v>
      </c>
      <c r="B377" s="38" t="s">
        <v>386</v>
      </c>
      <c r="C377" s="39" t="s">
        <v>54</v>
      </c>
      <c r="D377" s="38" t="s">
        <v>34</v>
      </c>
      <c r="E377" s="38" t="s">
        <v>308</v>
      </c>
      <c r="F377" s="40">
        <v>3124.2</v>
      </c>
      <c r="G377" s="40">
        <v>516.1</v>
      </c>
      <c r="H377" s="40">
        <v>375.3</v>
      </c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  <c r="AK377" s="51"/>
      <c r="AL377" s="51"/>
      <c r="AM377" s="51"/>
    </row>
    <row r="378" spans="1:39" s="36" customFormat="1" ht="31.5" x14ac:dyDescent="0.25">
      <c r="A378" s="30" t="s">
        <v>397</v>
      </c>
      <c r="B378" s="38" t="s">
        <v>386</v>
      </c>
      <c r="C378" s="39">
        <v>800</v>
      </c>
      <c r="D378" s="38" t="s">
        <v>34</v>
      </c>
      <c r="E378" s="38" t="s">
        <v>308</v>
      </c>
      <c r="F378" s="40">
        <v>0.9</v>
      </c>
      <c r="G378" s="40">
        <v>0</v>
      </c>
      <c r="H378" s="40">
        <v>0</v>
      </c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  <c r="AH378" s="51"/>
      <c r="AI378" s="51"/>
      <c r="AJ378" s="51"/>
      <c r="AK378" s="51"/>
      <c r="AL378" s="51"/>
      <c r="AM378" s="51"/>
    </row>
    <row r="379" spans="1:39" s="34" customFormat="1" ht="31.5" x14ac:dyDescent="0.25">
      <c r="A379" s="33" t="s">
        <v>389</v>
      </c>
      <c r="B379" s="48" t="s">
        <v>390</v>
      </c>
      <c r="C379" s="49"/>
      <c r="D379" s="48"/>
      <c r="E379" s="48"/>
      <c r="F379" s="50">
        <f>F380+F381</f>
        <v>62.6</v>
      </c>
      <c r="G379" s="50">
        <f t="shared" ref="G379:H379" si="114">G380+G381</f>
        <v>62.9</v>
      </c>
      <c r="H379" s="50">
        <f t="shared" si="114"/>
        <v>63.199999999999996</v>
      </c>
      <c r="I379" s="35"/>
      <c r="J379" s="35"/>
      <c r="K379" s="35"/>
      <c r="L379" s="35"/>
      <c r="M379" s="35"/>
      <c r="N379" s="35"/>
      <c r="O379" s="35"/>
      <c r="P379" s="35"/>
      <c r="Q379" s="35"/>
      <c r="R379" s="35"/>
      <c r="S379" s="35"/>
      <c r="T379" s="35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F379" s="35"/>
      <c r="AG379" s="35"/>
      <c r="AH379" s="35"/>
      <c r="AI379" s="35"/>
      <c r="AJ379" s="35"/>
      <c r="AK379" s="35"/>
      <c r="AL379" s="35"/>
      <c r="AM379" s="35"/>
    </row>
    <row r="380" spans="1:39" s="36" customFormat="1" ht="78.75" x14ac:dyDescent="0.25">
      <c r="A380" s="53" t="s">
        <v>391</v>
      </c>
      <c r="B380" s="38" t="s">
        <v>390</v>
      </c>
      <c r="C380" s="39" t="s">
        <v>25</v>
      </c>
      <c r="D380" s="38" t="s">
        <v>392</v>
      </c>
      <c r="E380" s="38" t="s">
        <v>392</v>
      </c>
      <c r="F380" s="40">
        <v>56.2</v>
      </c>
      <c r="G380" s="40">
        <v>56.5</v>
      </c>
      <c r="H380" s="40">
        <v>56.8</v>
      </c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1"/>
      <c r="AF380" s="51"/>
      <c r="AG380" s="51"/>
      <c r="AH380" s="51"/>
      <c r="AI380" s="51"/>
      <c r="AJ380" s="51"/>
      <c r="AK380" s="51"/>
      <c r="AL380" s="51"/>
      <c r="AM380" s="51"/>
    </row>
    <row r="381" spans="1:39" s="36" customFormat="1" ht="63" x14ac:dyDescent="0.25">
      <c r="A381" s="30" t="s">
        <v>393</v>
      </c>
      <c r="B381" s="38" t="s">
        <v>390</v>
      </c>
      <c r="C381" s="39" t="s">
        <v>54</v>
      </c>
      <c r="D381" s="38" t="s">
        <v>392</v>
      </c>
      <c r="E381" s="38" t="s">
        <v>392</v>
      </c>
      <c r="F381" s="40">
        <v>6.4</v>
      </c>
      <c r="G381" s="40">
        <v>6.4</v>
      </c>
      <c r="H381" s="40">
        <v>6.4</v>
      </c>
      <c r="I381" s="51"/>
      <c r="J381" s="51"/>
      <c r="K381" s="51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51"/>
      <c r="X381" s="51"/>
      <c r="Y381" s="51"/>
      <c r="Z381" s="51"/>
      <c r="AA381" s="51"/>
      <c r="AB381" s="51"/>
      <c r="AC381" s="51"/>
      <c r="AD381" s="51"/>
      <c r="AE381" s="51"/>
      <c r="AF381" s="51"/>
      <c r="AG381" s="51"/>
      <c r="AH381" s="51"/>
      <c r="AI381" s="51"/>
      <c r="AJ381" s="51"/>
      <c r="AK381" s="51"/>
      <c r="AL381" s="51"/>
      <c r="AM381" s="51"/>
    </row>
    <row r="382" spans="1:39" s="34" customFormat="1" ht="15.75" x14ac:dyDescent="0.25">
      <c r="A382" s="33" t="s">
        <v>394</v>
      </c>
      <c r="B382" s="48" t="s">
        <v>395</v>
      </c>
      <c r="C382" s="49"/>
      <c r="D382" s="48"/>
      <c r="E382" s="48"/>
      <c r="F382" s="50">
        <f>F383</f>
        <v>66.900000000000006</v>
      </c>
      <c r="G382" s="50">
        <f t="shared" ref="G382:H382" si="115">G383</f>
        <v>34.4</v>
      </c>
      <c r="H382" s="50">
        <f t="shared" si="115"/>
        <v>34.4</v>
      </c>
      <c r="I382" s="35"/>
      <c r="J382" s="35"/>
      <c r="K382" s="35"/>
      <c r="L382" s="35"/>
      <c r="M382" s="35"/>
      <c r="N382" s="35"/>
      <c r="O382" s="35"/>
      <c r="P382" s="35"/>
      <c r="Q382" s="35"/>
      <c r="R382" s="35"/>
      <c r="S382" s="35"/>
      <c r="T382" s="35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F382" s="35"/>
      <c r="AG382" s="35"/>
      <c r="AH382" s="35"/>
      <c r="AI382" s="35"/>
      <c r="AJ382" s="35"/>
      <c r="AK382" s="35"/>
      <c r="AL382" s="35"/>
      <c r="AM382" s="35"/>
    </row>
    <row r="383" spans="1:39" s="34" customFormat="1" ht="15.75" x14ac:dyDescent="0.25">
      <c r="A383" s="33" t="s">
        <v>385</v>
      </c>
      <c r="B383" s="48" t="s">
        <v>396</v>
      </c>
      <c r="C383" s="49"/>
      <c r="D383" s="48"/>
      <c r="E383" s="48"/>
      <c r="F383" s="50">
        <f>F384</f>
        <v>66.900000000000006</v>
      </c>
      <c r="G383" s="50">
        <f t="shared" ref="G383:H383" si="116">G384</f>
        <v>34.4</v>
      </c>
      <c r="H383" s="50">
        <f t="shared" si="116"/>
        <v>34.4</v>
      </c>
      <c r="I383" s="35"/>
      <c r="J383" s="35"/>
      <c r="K383" s="35"/>
      <c r="L383" s="35"/>
      <c r="M383" s="35"/>
      <c r="N383" s="35"/>
      <c r="O383" s="35"/>
      <c r="P383" s="35"/>
      <c r="Q383" s="35"/>
      <c r="R383" s="35"/>
      <c r="S383" s="35"/>
      <c r="T383" s="35"/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F383" s="35"/>
      <c r="AG383" s="35"/>
      <c r="AH383" s="35"/>
      <c r="AI383" s="35"/>
      <c r="AJ383" s="35"/>
      <c r="AK383" s="35"/>
      <c r="AL383" s="35"/>
      <c r="AM383" s="35"/>
    </row>
    <row r="384" spans="1:39" s="36" customFormat="1" ht="31.5" x14ac:dyDescent="0.25">
      <c r="A384" s="30" t="s">
        <v>397</v>
      </c>
      <c r="B384" s="38" t="s">
        <v>396</v>
      </c>
      <c r="C384" s="39" t="s">
        <v>33</v>
      </c>
      <c r="D384" s="38" t="s">
        <v>34</v>
      </c>
      <c r="E384" s="38" t="s">
        <v>308</v>
      </c>
      <c r="F384" s="40">
        <v>66.900000000000006</v>
      </c>
      <c r="G384" s="40">
        <v>34.4</v>
      </c>
      <c r="H384" s="40">
        <v>34.4</v>
      </c>
      <c r="I384" s="51"/>
      <c r="J384" s="51"/>
      <c r="K384" s="51"/>
      <c r="L384" s="51"/>
      <c r="M384" s="51"/>
      <c r="N384" s="51"/>
      <c r="O384" s="51"/>
      <c r="P384" s="51"/>
      <c r="Q384" s="51"/>
      <c r="R384" s="51"/>
      <c r="S384" s="51"/>
      <c r="T384" s="51"/>
      <c r="U384" s="51"/>
      <c r="V384" s="51"/>
      <c r="W384" s="51"/>
      <c r="X384" s="51"/>
      <c r="Y384" s="51"/>
      <c r="Z384" s="51"/>
      <c r="AA384" s="51"/>
      <c r="AB384" s="51"/>
      <c r="AC384" s="51"/>
      <c r="AD384" s="51"/>
      <c r="AE384" s="51"/>
      <c r="AF384" s="51"/>
      <c r="AG384" s="51"/>
      <c r="AH384" s="51"/>
      <c r="AI384" s="51"/>
      <c r="AJ384" s="51"/>
      <c r="AK384" s="51"/>
      <c r="AL384" s="51"/>
      <c r="AM384" s="51"/>
    </row>
    <row r="385" spans="1:39" s="34" customFormat="1" ht="31.5" x14ac:dyDescent="0.25">
      <c r="A385" s="33" t="s">
        <v>398</v>
      </c>
      <c r="B385" s="48" t="s">
        <v>399</v>
      </c>
      <c r="C385" s="49"/>
      <c r="D385" s="48"/>
      <c r="E385" s="48"/>
      <c r="F385" s="50">
        <f>F386</f>
        <v>68509</v>
      </c>
      <c r="G385" s="50">
        <f t="shared" ref="G385:H385" si="117">G386</f>
        <v>2304.6999999999998</v>
      </c>
      <c r="H385" s="50">
        <f t="shared" si="117"/>
        <v>24255.8</v>
      </c>
      <c r="I385" s="35"/>
      <c r="J385" s="35"/>
      <c r="K385" s="35"/>
      <c r="L385" s="35"/>
      <c r="M385" s="35"/>
      <c r="N385" s="35"/>
      <c r="O385" s="35"/>
      <c r="P385" s="35"/>
      <c r="Q385" s="35"/>
      <c r="R385" s="35"/>
      <c r="S385" s="35"/>
      <c r="T385" s="35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F385" s="35"/>
      <c r="AG385" s="35"/>
      <c r="AH385" s="35"/>
      <c r="AI385" s="35"/>
      <c r="AJ385" s="35"/>
      <c r="AK385" s="35"/>
      <c r="AL385" s="35"/>
      <c r="AM385" s="35"/>
    </row>
    <row r="386" spans="1:39" s="34" customFormat="1" ht="15.75" x14ac:dyDescent="0.25">
      <c r="A386" s="33" t="s">
        <v>400</v>
      </c>
      <c r="B386" s="48" t="s">
        <v>401</v>
      </c>
      <c r="C386" s="49"/>
      <c r="D386" s="48"/>
      <c r="E386" s="48"/>
      <c r="F386" s="50">
        <f>F387+F388</f>
        <v>68509</v>
      </c>
      <c r="G386" s="50">
        <f t="shared" ref="G386:H386" si="118">G387+G388</f>
        <v>2304.6999999999998</v>
      </c>
      <c r="H386" s="50">
        <f t="shared" si="118"/>
        <v>24255.8</v>
      </c>
      <c r="I386" s="35"/>
      <c r="J386" s="35"/>
      <c r="K386" s="35"/>
      <c r="L386" s="35"/>
      <c r="M386" s="35"/>
      <c r="N386" s="35"/>
      <c r="O386" s="35"/>
      <c r="P386" s="35"/>
      <c r="Q386" s="35"/>
      <c r="R386" s="35"/>
      <c r="S386" s="35"/>
      <c r="T386" s="35"/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F386" s="35"/>
      <c r="AG386" s="35"/>
      <c r="AH386" s="35"/>
      <c r="AI386" s="35"/>
      <c r="AJ386" s="35"/>
      <c r="AK386" s="35"/>
      <c r="AL386" s="35"/>
      <c r="AM386" s="35"/>
    </row>
    <row r="387" spans="1:39" s="36" customFormat="1" ht="31.5" x14ac:dyDescent="0.25">
      <c r="A387" s="30" t="s">
        <v>402</v>
      </c>
      <c r="B387" s="38" t="s">
        <v>401</v>
      </c>
      <c r="C387" s="39" t="s">
        <v>54</v>
      </c>
      <c r="D387" s="38" t="s">
        <v>392</v>
      </c>
      <c r="E387" s="38" t="s">
        <v>38</v>
      </c>
      <c r="F387" s="40">
        <v>0</v>
      </c>
      <c r="G387" s="40">
        <v>1000</v>
      </c>
      <c r="H387" s="40">
        <v>1000</v>
      </c>
      <c r="I387" s="51"/>
      <c r="J387" s="51"/>
      <c r="K387" s="51"/>
      <c r="L387" s="51"/>
      <c r="M387" s="51"/>
      <c r="N387" s="51"/>
      <c r="O387" s="51"/>
      <c r="P387" s="51"/>
      <c r="Q387" s="51"/>
      <c r="R387" s="51"/>
      <c r="S387" s="51"/>
      <c r="T387" s="51"/>
      <c r="U387" s="51"/>
      <c r="V387" s="51"/>
      <c r="W387" s="51"/>
      <c r="X387" s="51"/>
      <c r="Y387" s="51"/>
      <c r="Z387" s="51"/>
      <c r="AA387" s="51"/>
      <c r="AB387" s="51"/>
      <c r="AC387" s="51"/>
      <c r="AD387" s="51"/>
      <c r="AE387" s="51"/>
      <c r="AF387" s="51"/>
      <c r="AG387" s="51"/>
      <c r="AH387" s="51"/>
      <c r="AI387" s="51"/>
      <c r="AJ387" s="51"/>
      <c r="AK387" s="51"/>
      <c r="AL387" s="51"/>
      <c r="AM387" s="51"/>
    </row>
    <row r="388" spans="1:39" s="34" customFormat="1" ht="15.75" x14ac:dyDescent="0.25">
      <c r="A388" s="33" t="s">
        <v>403</v>
      </c>
      <c r="B388" s="48" t="s">
        <v>404</v>
      </c>
      <c r="C388" s="49"/>
      <c r="D388" s="48"/>
      <c r="E388" s="48"/>
      <c r="F388" s="50">
        <f>F389+F390</f>
        <v>68509</v>
      </c>
      <c r="G388" s="50">
        <f t="shared" ref="G388:H388" si="119">G389+G390</f>
        <v>1304.7</v>
      </c>
      <c r="H388" s="50">
        <f t="shared" si="119"/>
        <v>23255.8</v>
      </c>
      <c r="I388" s="35"/>
      <c r="J388" s="35"/>
      <c r="K388" s="35"/>
      <c r="L388" s="35"/>
      <c r="M388" s="35"/>
      <c r="N388" s="35"/>
      <c r="O388" s="35"/>
      <c r="P388" s="35"/>
      <c r="Q388" s="35"/>
      <c r="R388" s="35"/>
      <c r="S388" s="35"/>
      <c r="T388" s="35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F388" s="35"/>
      <c r="AG388" s="35"/>
      <c r="AH388" s="35"/>
      <c r="AI388" s="35"/>
      <c r="AJ388" s="35"/>
      <c r="AK388" s="35"/>
      <c r="AL388" s="35"/>
      <c r="AM388" s="35"/>
    </row>
    <row r="389" spans="1:39" s="36" customFormat="1" ht="31.5" x14ac:dyDescent="0.25">
      <c r="A389" s="30" t="s">
        <v>405</v>
      </c>
      <c r="B389" s="38" t="s">
        <v>404</v>
      </c>
      <c r="C389" s="39" t="s">
        <v>54</v>
      </c>
      <c r="D389" s="38" t="s">
        <v>392</v>
      </c>
      <c r="E389" s="38" t="s">
        <v>38</v>
      </c>
      <c r="F389" s="40">
        <v>0</v>
      </c>
      <c r="G389" s="40">
        <v>1304.7</v>
      </c>
      <c r="H389" s="40">
        <v>23255.8</v>
      </c>
      <c r="I389" s="51"/>
      <c r="J389" s="51"/>
      <c r="K389" s="51"/>
      <c r="L389" s="51"/>
      <c r="M389" s="51"/>
      <c r="N389" s="51"/>
      <c r="O389" s="51"/>
      <c r="P389" s="51"/>
      <c r="Q389" s="51"/>
      <c r="R389" s="51"/>
      <c r="S389" s="51"/>
      <c r="T389" s="51"/>
      <c r="U389" s="51"/>
      <c r="V389" s="51"/>
      <c r="W389" s="51"/>
      <c r="X389" s="51"/>
      <c r="Y389" s="51"/>
      <c r="Z389" s="51"/>
      <c r="AA389" s="51"/>
      <c r="AB389" s="51"/>
      <c r="AC389" s="51"/>
      <c r="AD389" s="51"/>
      <c r="AE389" s="51"/>
      <c r="AF389" s="51"/>
      <c r="AG389" s="51"/>
      <c r="AH389" s="51"/>
      <c r="AI389" s="51"/>
      <c r="AJ389" s="51"/>
      <c r="AK389" s="51"/>
      <c r="AL389" s="51"/>
      <c r="AM389" s="51"/>
    </row>
    <row r="390" spans="1:39" s="36" customFormat="1" ht="15.75" x14ac:dyDescent="0.25">
      <c r="A390" s="30" t="s">
        <v>728</v>
      </c>
      <c r="B390" s="38" t="s">
        <v>404</v>
      </c>
      <c r="C390" s="39">
        <v>500</v>
      </c>
      <c r="D390" s="38" t="s">
        <v>392</v>
      </c>
      <c r="E390" s="38" t="s">
        <v>38</v>
      </c>
      <c r="F390" s="40">
        <v>68509</v>
      </c>
      <c r="G390" s="40">
        <v>0</v>
      </c>
      <c r="H390" s="40">
        <v>0</v>
      </c>
      <c r="I390" s="51"/>
      <c r="J390" s="51"/>
      <c r="K390" s="51"/>
      <c r="L390" s="51"/>
      <c r="M390" s="51"/>
      <c r="N390" s="51"/>
      <c r="O390" s="51"/>
      <c r="P390" s="51"/>
      <c r="Q390" s="51"/>
      <c r="R390" s="51"/>
      <c r="S390" s="51"/>
      <c r="T390" s="51"/>
      <c r="U390" s="51"/>
      <c r="V390" s="51"/>
      <c r="W390" s="51"/>
      <c r="X390" s="51"/>
      <c r="Y390" s="51"/>
      <c r="Z390" s="51"/>
      <c r="AA390" s="51"/>
      <c r="AB390" s="51"/>
      <c r="AC390" s="51"/>
      <c r="AD390" s="51"/>
      <c r="AE390" s="51"/>
      <c r="AF390" s="51"/>
      <c r="AG390" s="51"/>
      <c r="AH390" s="51"/>
      <c r="AI390" s="51"/>
      <c r="AJ390" s="51"/>
      <c r="AK390" s="51"/>
      <c r="AL390" s="51"/>
      <c r="AM390" s="51"/>
    </row>
    <row r="391" spans="1:39" s="34" customFormat="1" ht="31.5" x14ac:dyDescent="0.25">
      <c r="A391" s="33" t="s">
        <v>729</v>
      </c>
      <c r="B391" s="48" t="s">
        <v>730</v>
      </c>
      <c r="C391" s="49"/>
      <c r="D391" s="48"/>
      <c r="E391" s="48"/>
      <c r="F391" s="50">
        <f>F392</f>
        <v>33.400000000000006</v>
      </c>
      <c r="G391" s="50">
        <f t="shared" ref="G391:H391" si="120">G392</f>
        <v>0</v>
      </c>
      <c r="H391" s="50">
        <f t="shared" si="120"/>
        <v>0</v>
      </c>
      <c r="I391" s="35"/>
      <c r="J391" s="35"/>
      <c r="K391" s="35"/>
      <c r="L391" s="35"/>
      <c r="M391" s="35"/>
      <c r="N391" s="35"/>
      <c r="O391" s="35"/>
      <c r="P391" s="35"/>
      <c r="Q391" s="35"/>
      <c r="R391" s="35"/>
      <c r="S391" s="35"/>
      <c r="T391" s="35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F391" s="35"/>
      <c r="AG391" s="35"/>
      <c r="AH391" s="35"/>
      <c r="AI391" s="35"/>
      <c r="AJ391" s="35"/>
      <c r="AK391" s="35"/>
      <c r="AL391" s="35"/>
      <c r="AM391" s="35"/>
    </row>
    <row r="392" spans="1:39" s="34" customFormat="1" ht="15.75" x14ac:dyDescent="0.25">
      <c r="A392" s="33" t="s">
        <v>731</v>
      </c>
      <c r="B392" s="48" t="s">
        <v>732</v>
      </c>
      <c r="C392" s="49"/>
      <c r="D392" s="48"/>
      <c r="E392" s="48"/>
      <c r="F392" s="50">
        <f>F393+F394</f>
        <v>33.400000000000006</v>
      </c>
      <c r="G392" s="50">
        <f t="shared" ref="G392" si="121">G393+G394</f>
        <v>0</v>
      </c>
      <c r="H392" s="50">
        <f t="shared" ref="H392" si="122">H393+H394</f>
        <v>0</v>
      </c>
      <c r="I392" s="35"/>
      <c r="J392" s="35"/>
      <c r="K392" s="35"/>
      <c r="L392" s="35"/>
      <c r="M392" s="35"/>
      <c r="N392" s="35"/>
      <c r="O392" s="35"/>
      <c r="P392" s="35"/>
      <c r="Q392" s="35"/>
      <c r="R392" s="35"/>
      <c r="S392" s="35"/>
      <c r="T392" s="35"/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F392" s="35"/>
      <c r="AG392" s="35"/>
      <c r="AH392" s="35"/>
      <c r="AI392" s="35"/>
      <c r="AJ392" s="35"/>
      <c r="AK392" s="35"/>
      <c r="AL392" s="35"/>
      <c r="AM392" s="35"/>
    </row>
    <row r="393" spans="1:39" s="36" customFormat="1" ht="31.5" x14ac:dyDescent="0.25">
      <c r="A393" s="30" t="s">
        <v>733</v>
      </c>
      <c r="B393" s="38" t="s">
        <v>732</v>
      </c>
      <c r="C393" s="39" t="s">
        <v>54</v>
      </c>
      <c r="D393" s="38" t="s">
        <v>19</v>
      </c>
      <c r="E393" s="38" t="s">
        <v>110</v>
      </c>
      <c r="F393" s="40">
        <v>19.600000000000001</v>
      </c>
      <c r="G393" s="40">
        <v>0</v>
      </c>
      <c r="H393" s="40">
        <v>0</v>
      </c>
      <c r="I393" s="51"/>
      <c r="J393" s="51"/>
      <c r="K393" s="51"/>
      <c r="L393" s="51"/>
      <c r="M393" s="51"/>
      <c r="N393" s="51"/>
      <c r="O393" s="51"/>
      <c r="P393" s="51"/>
      <c r="Q393" s="51"/>
      <c r="R393" s="51"/>
      <c r="S393" s="51"/>
      <c r="T393" s="51"/>
      <c r="U393" s="51"/>
      <c r="V393" s="51"/>
      <c r="W393" s="51"/>
      <c r="X393" s="51"/>
      <c r="Y393" s="51"/>
      <c r="Z393" s="51"/>
      <c r="AA393" s="51"/>
      <c r="AB393" s="51"/>
      <c r="AC393" s="51"/>
      <c r="AD393" s="51"/>
      <c r="AE393" s="51"/>
      <c r="AF393" s="51"/>
      <c r="AG393" s="51"/>
      <c r="AH393" s="51"/>
      <c r="AI393" s="51"/>
      <c r="AJ393" s="51"/>
      <c r="AK393" s="51"/>
      <c r="AL393" s="51"/>
      <c r="AM393" s="51"/>
    </row>
    <row r="394" spans="1:39" s="36" customFormat="1" ht="31.5" x14ac:dyDescent="0.25">
      <c r="A394" s="30" t="s">
        <v>734</v>
      </c>
      <c r="B394" s="38" t="s">
        <v>732</v>
      </c>
      <c r="C394" s="39">
        <v>800</v>
      </c>
      <c r="D394" s="38" t="s">
        <v>19</v>
      </c>
      <c r="E394" s="38" t="s">
        <v>110</v>
      </c>
      <c r="F394" s="40">
        <v>13.8</v>
      </c>
      <c r="G394" s="40">
        <v>0</v>
      </c>
      <c r="H394" s="40">
        <v>0</v>
      </c>
      <c r="I394" s="51"/>
      <c r="J394" s="51"/>
      <c r="K394" s="51"/>
      <c r="L394" s="51"/>
      <c r="M394" s="51"/>
      <c r="N394" s="51"/>
      <c r="O394" s="51"/>
      <c r="P394" s="51"/>
      <c r="Q394" s="51"/>
      <c r="R394" s="51"/>
      <c r="S394" s="51"/>
      <c r="T394" s="51"/>
      <c r="U394" s="51"/>
      <c r="V394" s="51"/>
      <c r="W394" s="51"/>
      <c r="X394" s="51"/>
      <c r="Y394" s="51"/>
      <c r="Z394" s="51"/>
      <c r="AA394" s="51"/>
      <c r="AB394" s="51"/>
      <c r="AC394" s="51"/>
      <c r="AD394" s="51"/>
      <c r="AE394" s="51"/>
      <c r="AF394" s="51"/>
      <c r="AG394" s="51"/>
      <c r="AH394" s="51"/>
      <c r="AI394" s="51"/>
      <c r="AJ394" s="51"/>
      <c r="AK394" s="51"/>
      <c r="AL394" s="51"/>
      <c r="AM394" s="51"/>
    </row>
    <row r="395" spans="1:39" s="14" customFormat="1" ht="31.5" x14ac:dyDescent="0.25">
      <c r="A395" s="32" t="s">
        <v>406</v>
      </c>
      <c r="B395" s="45" t="s">
        <v>407</v>
      </c>
      <c r="C395" s="46"/>
      <c r="D395" s="45"/>
      <c r="E395" s="45"/>
      <c r="F395" s="47">
        <f>F396</f>
        <v>22039</v>
      </c>
      <c r="G395" s="47">
        <f t="shared" ref="G395:H396" si="123">G396</f>
        <v>17631</v>
      </c>
      <c r="H395" s="47">
        <f t="shared" si="123"/>
        <v>17631</v>
      </c>
      <c r="I395" s="35"/>
      <c r="J395" s="35"/>
      <c r="K395" s="35"/>
      <c r="L395" s="35"/>
      <c r="M395" s="35"/>
      <c r="N395" s="35"/>
      <c r="O395" s="35"/>
      <c r="P395" s="35"/>
      <c r="Q395" s="35"/>
      <c r="R395" s="35"/>
      <c r="S395" s="35"/>
      <c r="T395" s="35"/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F395" s="35"/>
      <c r="AG395" s="35"/>
      <c r="AH395" s="35"/>
      <c r="AI395" s="35"/>
      <c r="AJ395" s="35"/>
      <c r="AK395" s="35"/>
      <c r="AL395" s="35"/>
      <c r="AM395" s="35"/>
    </row>
    <row r="396" spans="1:39" s="14" customFormat="1" ht="15.75" x14ac:dyDescent="0.25">
      <c r="A396" s="33" t="s">
        <v>408</v>
      </c>
      <c r="B396" s="48" t="s">
        <v>409</v>
      </c>
      <c r="C396" s="49"/>
      <c r="D396" s="48"/>
      <c r="E396" s="48"/>
      <c r="F396" s="50">
        <f>F397</f>
        <v>22039</v>
      </c>
      <c r="G396" s="50">
        <f t="shared" si="123"/>
        <v>17631</v>
      </c>
      <c r="H396" s="50">
        <f t="shared" si="123"/>
        <v>17631</v>
      </c>
      <c r="I396" s="35"/>
      <c r="J396" s="35"/>
      <c r="K396" s="35"/>
      <c r="L396" s="35"/>
      <c r="M396" s="35"/>
      <c r="N396" s="35"/>
      <c r="O396" s="35"/>
      <c r="P396" s="35"/>
      <c r="Q396" s="35"/>
      <c r="R396" s="35"/>
      <c r="S396" s="35"/>
      <c r="T396" s="35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F396" s="35"/>
      <c r="AG396" s="35"/>
      <c r="AH396" s="35"/>
      <c r="AI396" s="35"/>
      <c r="AJ396" s="35"/>
      <c r="AK396" s="35"/>
      <c r="AL396" s="35"/>
      <c r="AM396" s="35"/>
    </row>
    <row r="397" spans="1:39" s="14" customFormat="1" ht="15.75" x14ac:dyDescent="0.25">
      <c r="A397" s="33" t="s">
        <v>659</v>
      </c>
      <c r="B397" s="48" t="s">
        <v>410</v>
      </c>
      <c r="C397" s="49"/>
      <c r="D397" s="48"/>
      <c r="E397" s="48"/>
      <c r="F397" s="50">
        <f>F398</f>
        <v>22039</v>
      </c>
      <c r="G397" s="50">
        <f t="shared" ref="G397:H397" si="124">G398</f>
        <v>17631</v>
      </c>
      <c r="H397" s="50">
        <f t="shared" si="124"/>
        <v>17631</v>
      </c>
      <c r="I397" s="35"/>
      <c r="J397" s="35"/>
      <c r="K397" s="35"/>
      <c r="L397" s="35"/>
      <c r="M397" s="35"/>
      <c r="N397" s="35"/>
      <c r="O397" s="35"/>
      <c r="P397" s="35"/>
      <c r="Q397" s="35"/>
      <c r="R397" s="35"/>
      <c r="S397" s="35"/>
      <c r="T397" s="35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F397" s="35"/>
      <c r="AG397" s="35"/>
      <c r="AH397" s="35"/>
      <c r="AI397" s="35"/>
      <c r="AJ397" s="35"/>
      <c r="AK397" s="35"/>
      <c r="AL397" s="35"/>
      <c r="AM397" s="35"/>
    </row>
    <row r="398" spans="1:39" s="28" customFormat="1" ht="31.5" x14ac:dyDescent="0.25">
      <c r="A398" s="30" t="s">
        <v>660</v>
      </c>
      <c r="B398" s="38" t="s">
        <v>410</v>
      </c>
      <c r="C398" s="39" t="s">
        <v>411</v>
      </c>
      <c r="D398" s="38" t="s">
        <v>412</v>
      </c>
      <c r="E398" s="38" t="s">
        <v>34</v>
      </c>
      <c r="F398" s="40">
        <v>22039</v>
      </c>
      <c r="G398" s="40">
        <v>17631</v>
      </c>
      <c r="H398" s="40">
        <v>17631</v>
      </c>
      <c r="I398" s="51"/>
      <c r="J398" s="51"/>
      <c r="K398" s="51"/>
      <c r="L398" s="51"/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  <c r="X398" s="51"/>
      <c r="Y398" s="51"/>
      <c r="Z398" s="51"/>
      <c r="AA398" s="51"/>
      <c r="AB398" s="51"/>
      <c r="AC398" s="51"/>
      <c r="AD398" s="51"/>
      <c r="AE398" s="51"/>
      <c r="AF398" s="51"/>
      <c r="AG398" s="51"/>
      <c r="AH398" s="51"/>
      <c r="AI398" s="51"/>
      <c r="AJ398" s="51"/>
      <c r="AK398" s="51"/>
      <c r="AL398" s="51"/>
      <c r="AM398" s="51"/>
    </row>
    <row r="399" spans="1:39" s="14" customFormat="1" ht="47.25" x14ac:dyDescent="0.25">
      <c r="A399" s="32" t="s">
        <v>413</v>
      </c>
      <c r="B399" s="45" t="s">
        <v>414</v>
      </c>
      <c r="C399" s="46"/>
      <c r="D399" s="45"/>
      <c r="E399" s="45"/>
      <c r="F399" s="47">
        <f>F400</f>
        <v>76406.7</v>
      </c>
      <c r="G399" s="47">
        <f t="shared" ref="G399:H401" si="125">G400</f>
        <v>35795.199999999997</v>
      </c>
      <c r="H399" s="47">
        <f t="shared" si="125"/>
        <v>35480.1</v>
      </c>
      <c r="I399" s="35"/>
      <c r="J399" s="35"/>
      <c r="K399" s="35"/>
      <c r="L399" s="35"/>
      <c r="M399" s="35"/>
      <c r="N399" s="35"/>
      <c r="O399" s="35"/>
      <c r="P399" s="35"/>
      <c r="Q399" s="35"/>
      <c r="R399" s="35"/>
      <c r="S399" s="35"/>
      <c r="T399" s="35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F399" s="35"/>
      <c r="AG399" s="35"/>
      <c r="AH399" s="35"/>
      <c r="AI399" s="35"/>
      <c r="AJ399" s="35"/>
      <c r="AK399" s="35"/>
      <c r="AL399" s="35"/>
      <c r="AM399" s="35"/>
    </row>
    <row r="400" spans="1:39" s="14" customFormat="1" ht="15.75" x14ac:dyDescent="0.25">
      <c r="A400" s="33" t="s">
        <v>415</v>
      </c>
      <c r="B400" s="48" t="s">
        <v>416</v>
      </c>
      <c r="C400" s="49"/>
      <c r="D400" s="48"/>
      <c r="E400" s="48"/>
      <c r="F400" s="50">
        <f>F401</f>
        <v>76406.7</v>
      </c>
      <c r="G400" s="50">
        <f t="shared" si="125"/>
        <v>35795.199999999997</v>
      </c>
      <c r="H400" s="50">
        <f t="shared" si="125"/>
        <v>35480.1</v>
      </c>
      <c r="I400" s="35"/>
      <c r="J400" s="35"/>
      <c r="K400" s="35"/>
      <c r="L400" s="35"/>
      <c r="M400" s="35"/>
      <c r="N400" s="35"/>
      <c r="O400" s="35"/>
      <c r="P400" s="35"/>
      <c r="Q400" s="35"/>
      <c r="R400" s="35"/>
      <c r="S400" s="35"/>
      <c r="T400" s="35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F400" s="35"/>
      <c r="AG400" s="35"/>
      <c r="AH400" s="35"/>
      <c r="AI400" s="35"/>
      <c r="AJ400" s="35"/>
      <c r="AK400" s="35"/>
      <c r="AL400" s="35"/>
      <c r="AM400" s="35"/>
    </row>
    <row r="401" spans="1:39" s="14" customFormat="1" ht="15.75" x14ac:dyDescent="0.25">
      <c r="A401" s="33" t="s">
        <v>417</v>
      </c>
      <c r="B401" s="48" t="s">
        <v>418</v>
      </c>
      <c r="C401" s="49"/>
      <c r="D401" s="48"/>
      <c r="E401" s="48"/>
      <c r="F401" s="50">
        <f>F402</f>
        <v>76406.7</v>
      </c>
      <c r="G401" s="50">
        <f t="shared" si="125"/>
        <v>35795.199999999997</v>
      </c>
      <c r="H401" s="50">
        <f t="shared" si="125"/>
        <v>35480.1</v>
      </c>
      <c r="I401" s="35"/>
      <c r="J401" s="35"/>
      <c r="K401" s="35"/>
      <c r="L401" s="35"/>
      <c r="M401" s="35"/>
      <c r="N401" s="35"/>
      <c r="O401" s="35"/>
      <c r="P401" s="35"/>
      <c r="Q401" s="35"/>
      <c r="R401" s="35"/>
      <c r="S401" s="35"/>
      <c r="T401" s="35"/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F401" s="35"/>
      <c r="AG401" s="35"/>
      <c r="AH401" s="35"/>
      <c r="AI401" s="35"/>
      <c r="AJ401" s="35"/>
      <c r="AK401" s="35"/>
      <c r="AL401" s="35"/>
      <c r="AM401" s="35"/>
    </row>
    <row r="402" spans="1:39" s="28" customFormat="1" ht="31.5" x14ac:dyDescent="0.25">
      <c r="A402" s="30" t="s">
        <v>419</v>
      </c>
      <c r="B402" s="38" t="s">
        <v>418</v>
      </c>
      <c r="C402" s="39" t="s">
        <v>411</v>
      </c>
      <c r="D402" s="38" t="s">
        <v>412</v>
      </c>
      <c r="E402" s="38" t="s">
        <v>15</v>
      </c>
      <c r="F402" s="40">
        <v>76406.7</v>
      </c>
      <c r="G402" s="40">
        <v>35795.199999999997</v>
      </c>
      <c r="H402" s="40">
        <v>35480.1</v>
      </c>
      <c r="I402" s="51"/>
      <c r="J402" s="51"/>
      <c r="K402" s="51"/>
      <c r="L402" s="51"/>
      <c r="M402" s="51"/>
      <c r="N402" s="51"/>
      <c r="O402" s="51"/>
      <c r="P402" s="51"/>
      <c r="Q402" s="51"/>
      <c r="R402" s="51"/>
      <c r="S402" s="51"/>
      <c r="T402" s="51"/>
      <c r="U402" s="51"/>
      <c r="V402" s="51"/>
      <c r="W402" s="51"/>
      <c r="X402" s="51"/>
      <c r="Y402" s="51"/>
      <c r="Z402" s="51"/>
      <c r="AA402" s="51"/>
      <c r="AB402" s="51"/>
      <c r="AC402" s="51"/>
      <c r="AD402" s="51"/>
      <c r="AE402" s="51"/>
      <c r="AF402" s="51"/>
      <c r="AG402" s="51"/>
      <c r="AH402" s="51"/>
      <c r="AI402" s="51"/>
      <c r="AJ402" s="51"/>
      <c r="AK402" s="51"/>
      <c r="AL402" s="51"/>
      <c r="AM402" s="51"/>
    </row>
    <row r="403" spans="1:39" s="14" customFormat="1" ht="47.25" x14ac:dyDescent="0.25">
      <c r="A403" s="32" t="s">
        <v>420</v>
      </c>
      <c r="B403" s="45" t="s">
        <v>421</v>
      </c>
      <c r="C403" s="46"/>
      <c r="D403" s="45"/>
      <c r="E403" s="45"/>
      <c r="F403" s="47">
        <f>F404</f>
        <v>295.89999999999998</v>
      </c>
      <c r="G403" s="47">
        <f t="shared" ref="G403:H404" si="126">G404</f>
        <v>295.89999999999998</v>
      </c>
      <c r="H403" s="47">
        <f t="shared" si="126"/>
        <v>295.89999999999998</v>
      </c>
      <c r="I403" s="35"/>
      <c r="J403" s="35"/>
      <c r="K403" s="35"/>
      <c r="L403" s="35"/>
      <c r="M403" s="35"/>
      <c r="N403" s="35"/>
      <c r="O403" s="35"/>
      <c r="P403" s="35"/>
      <c r="Q403" s="35"/>
      <c r="R403" s="35"/>
      <c r="S403" s="35"/>
      <c r="T403" s="35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F403" s="35"/>
      <c r="AG403" s="35"/>
      <c r="AH403" s="35"/>
      <c r="AI403" s="35"/>
      <c r="AJ403" s="35"/>
      <c r="AK403" s="35"/>
      <c r="AL403" s="35"/>
      <c r="AM403" s="35"/>
    </row>
    <row r="404" spans="1:39" s="14" customFormat="1" ht="15.75" x14ac:dyDescent="0.25">
      <c r="A404" s="33" t="s">
        <v>647</v>
      </c>
      <c r="B404" s="48" t="s">
        <v>422</v>
      </c>
      <c r="C404" s="49"/>
      <c r="D404" s="48"/>
      <c r="E404" s="48"/>
      <c r="F404" s="50">
        <f>F405</f>
        <v>295.89999999999998</v>
      </c>
      <c r="G404" s="50">
        <f t="shared" si="126"/>
        <v>295.89999999999998</v>
      </c>
      <c r="H404" s="50">
        <f t="shared" si="126"/>
        <v>295.89999999999998</v>
      </c>
      <c r="I404" s="35"/>
      <c r="J404" s="35"/>
      <c r="K404" s="35"/>
      <c r="L404" s="35"/>
      <c r="M404" s="35"/>
      <c r="N404" s="35"/>
      <c r="O404" s="35"/>
      <c r="P404" s="35"/>
      <c r="Q404" s="35"/>
      <c r="R404" s="35"/>
      <c r="S404" s="35"/>
      <c r="T404" s="35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F404" s="35"/>
      <c r="AG404" s="35"/>
      <c r="AH404" s="35"/>
      <c r="AI404" s="35"/>
      <c r="AJ404" s="35"/>
      <c r="AK404" s="35"/>
      <c r="AL404" s="35"/>
      <c r="AM404" s="35"/>
    </row>
    <row r="405" spans="1:39" s="14" customFormat="1" ht="15.75" x14ac:dyDescent="0.25">
      <c r="A405" s="33" t="s">
        <v>423</v>
      </c>
      <c r="B405" s="48" t="s">
        <v>424</v>
      </c>
      <c r="C405" s="49"/>
      <c r="D405" s="48"/>
      <c r="E405" s="48"/>
      <c r="F405" s="50">
        <f>F406+F407</f>
        <v>295.89999999999998</v>
      </c>
      <c r="G405" s="50">
        <f t="shared" ref="G405:H405" si="127">G406+G407</f>
        <v>295.89999999999998</v>
      </c>
      <c r="H405" s="50">
        <f t="shared" si="127"/>
        <v>295.89999999999998</v>
      </c>
      <c r="I405" s="35"/>
      <c r="J405" s="35"/>
      <c r="K405" s="35"/>
      <c r="L405" s="35"/>
      <c r="M405" s="35"/>
      <c r="N405" s="35"/>
      <c r="O405" s="35"/>
      <c r="P405" s="35"/>
      <c r="Q405" s="35"/>
      <c r="R405" s="35"/>
      <c r="S405" s="35"/>
      <c r="T405" s="35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F405" s="35"/>
      <c r="AG405" s="35"/>
      <c r="AH405" s="35"/>
      <c r="AI405" s="35"/>
      <c r="AJ405" s="35"/>
      <c r="AK405" s="35"/>
      <c r="AL405" s="35"/>
      <c r="AM405" s="35"/>
    </row>
    <row r="406" spans="1:39" s="28" customFormat="1" ht="31.5" x14ac:dyDescent="0.25">
      <c r="A406" s="30" t="s">
        <v>425</v>
      </c>
      <c r="B406" s="38" t="s">
        <v>424</v>
      </c>
      <c r="C406" s="39" t="s">
        <v>54</v>
      </c>
      <c r="D406" s="38" t="s">
        <v>26</v>
      </c>
      <c r="E406" s="38" t="s">
        <v>26</v>
      </c>
      <c r="F406" s="40">
        <v>173</v>
      </c>
      <c r="G406" s="40">
        <v>200</v>
      </c>
      <c r="H406" s="40">
        <v>200</v>
      </c>
      <c r="I406" s="51"/>
      <c r="J406" s="51"/>
      <c r="K406" s="51"/>
      <c r="L406" s="51"/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  <c r="X406" s="51"/>
      <c r="Y406" s="51"/>
      <c r="Z406" s="51"/>
      <c r="AA406" s="51"/>
      <c r="AB406" s="51"/>
      <c r="AC406" s="51"/>
      <c r="AD406" s="51"/>
      <c r="AE406" s="51"/>
      <c r="AF406" s="51"/>
      <c r="AG406" s="51"/>
      <c r="AH406" s="51"/>
      <c r="AI406" s="51"/>
      <c r="AJ406" s="51"/>
      <c r="AK406" s="51"/>
      <c r="AL406" s="51"/>
      <c r="AM406" s="51"/>
    </row>
    <row r="407" spans="1:39" s="28" customFormat="1" ht="31.5" x14ac:dyDescent="0.25">
      <c r="A407" s="30" t="s">
        <v>426</v>
      </c>
      <c r="B407" s="38" t="s">
        <v>424</v>
      </c>
      <c r="C407" s="39" t="s">
        <v>13</v>
      </c>
      <c r="D407" s="38" t="s">
        <v>26</v>
      </c>
      <c r="E407" s="38" t="s">
        <v>26</v>
      </c>
      <c r="F407" s="40">
        <v>122.9</v>
      </c>
      <c r="G407" s="40">
        <v>95.9</v>
      </c>
      <c r="H407" s="40">
        <v>95.9</v>
      </c>
      <c r="I407" s="51"/>
      <c r="J407" s="51"/>
      <c r="K407" s="51"/>
      <c r="L407" s="51"/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  <c r="X407" s="51"/>
      <c r="Y407" s="51"/>
      <c r="Z407" s="51"/>
      <c r="AA407" s="51"/>
      <c r="AB407" s="51"/>
      <c r="AC407" s="51"/>
      <c r="AD407" s="51"/>
      <c r="AE407" s="51"/>
      <c r="AF407" s="51"/>
      <c r="AG407" s="51"/>
      <c r="AH407" s="51"/>
      <c r="AI407" s="51"/>
      <c r="AJ407" s="51"/>
      <c r="AK407" s="51"/>
      <c r="AL407" s="51"/>
      <c r="AM407" s="51"/>
    </row>
    <row r="408" spans="1:39" s="14" customFormat="1" ht="31.5" x14ac:dyDescent="0.25">
      <c r="A408" s="32" t="s">
        <v>427</v>
      </c>
      <c r="B408" s="45" t="s">
        <v>428</v>
      </c>
      <c r="C408" s="46"/>
      <c r="D408" s="45"/>
      <c r="E408" s="45"/>
      <c r="F408" s="47">
        <f>F409+F417+F442+F447</f>
        <v>37734.799999999996</v>
      </c>
      <c r="G408" s="47">
        <f>G409+G417+G442+G447</f>
        <v>34247.199999999997</v>
      </c>
      <c r="H408" s="47">
        <f>H409+H417+H442+H447</f>
        <v>23363.5</v>
      </c>
      <c r="I408" s="35"/>
      <c r="J408" s="35"/>
      <c r="K408" s="35"/>
      <c r="L408" s="35"/>
      <c r="M408" s="35"/>
      <c r="N408" s="35"/>
      <c r="O408" s="35"/>
      <c r="P408" s="35"/>
      <c r="Q408" s="35"/>
      <c r="R408" s="35"/>
      <c r="S408" s="35"/>
      <c r="T408" s="35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F408" s="35"/>
      <c r="AG408" s="35"/>
      <c r="AH408" s="35"/>
      <c r="AI408" s="35"/>
      <c r="AJ408" s="35"/>
      <c r="AK408" s="35"/>
      <c r="AL408" s="35"/>
      <c r="AM408" s="35"/>
    </row>
    <row r="409" spans="1:39" s="14" customFormat="1" ht="15.75" x14ac:dyDescent="0.25">
      <c r="A409" s="33" t="s">
        <v>20</v>
      </c>
      <c r="B409" s="48" t="s">
        <v>429</v>
      </c>
      <c r="C409" s="49"/>
      <c r="D409" s="48"/>
      <c r="E409" s="48"/>
      <c r="F409" s="50">
        <f>F415+F410+F413</f>
        <v>850</v>
      </c>
      <c r="G409" s="50"/>
      <c r="H409" s="50"/>
      <c r="I409" s="35"/>
      <c r="J409" s="35"/>
      <c r="K409" s="35"/>
      <c r="L409" s="35"/>
      <c r="M409" s="35"/>
      <c r="N409" s="35"/>
      <c r="O409" s="35"/>
      <c r="P409" s="35"/>
      <c r="Q409" s="35"/>
      <c r="R409" s="35"/>
      <c r="S409" s="35"/>
      <c r="T409" s="35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F409" s="35"/>
      <c r="AG409" s="35"/>
      <c r="AH409" s="35"/>
      <c r="AI409" s="35"/>
      <c r="AJ409" s="35"/>
      <c r="AK409" s="35"/>
      <c r="AL409" s="35"/>
      <c r="AM409" s="35"/>
    </row>
    <row r="410" spans="1:39" s="14" customFormat="1" ht="15.75" x14ac:dyDescent="0.25">
      <c r="A410" s="33" t="s">
        <v>816</v>
      </c>
      <c r="B410" s="48" t="s">
        <v>817</v>
      </c>
      <c r="C410" s="49"/>
      <c r="D410" s="48"/>
      <c r="E410" s="48"/>
      <c r="F410" s="50">
        <f>F411+F412</f>
        <v>300</v>
      </c>
      <c r="G410" s="50"/>
      <c r="H410" s="50"/>
      <c r="I410" s="35"/>
      <c r="J410" s="35"/>
      <c r="K410" s="35"/>
      <c r="L410" s="35"/>
      <c r="M410" s="35"/>
      <c r="N410" s="35"/>
      <c r="O410" s="35"/>
      <c r="P410" s="35"/>
      <c r="Q410" s="35"/>
      <c r="R410" s="35"/>
      <c r="S410" s="35"/>
      <c r="T410" s="35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F410" s="35"/>
      <c r="AG410" s="35"/>
      <c r="AH410" s="35"/>
      <c r="AI410" s="35"/>
      <c r="AJ410" s="35"/>
      <c r="AK410" s="35"/>
      <c r="AL410" s="35"/>
      <c r="AM410" s="35"/>
    </row>
    <row r="411" spans="1:39" s="14" customFormat="1" ht="31.5" x14ac:dyDescent="0.25">
      <c r="A411" s="33" t="s">
        <v>818</v>
      </c>
      <c r="B411" s="48" t="s">
        <v>817</v>
      </c>
      <c r="C411" s="49">
        <v>200</v>
      </c>
      <c r="D411" s="48" t="s">
        <v>26</v>
      </c>
      <c r="E411" s="48" t="s">
        <v>38</v>
      </c>
      <c r="F411" s="50">
        <v>299.3</v>
      </c>
      <c r="G411" s="50"/>
      <c r="H411" s="50"/>
      <c r="I411" s="35"/>
      <c r="J411" s="35"/>
      <c r="K411" s="35"/>
      <c r="L411" s="35"/>
      <c r="M411" s="35"/>
      <c r="N411" s="35"/>
      <c r="O411" s="35"/>
      <c r="P411" s="35"/>
      <c r="Q411" s="35"/>
      <c r="R411" s="35"/>
      <c r="S411" s="35"/>
      <c r="T411" s="35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F411" s="35"/>
      <c r="AG411" s="35"/>
      <c r="AH411" s="35"/>
      <c r="AI411" s="35"/>
      <c r="AJ411" s="35"/>
      <c r="AK411" s="35"/>
      <c r="AL411" s="35"/>
      <c r="AM411" s="35"/>
    </row>
    <row r="412" spans="1:39" s="14" customFormat="1" ht="15.75" x14ac:dyDescent="0.25">
      <c r="A412" s="33" t="s">
        <v>819</v>
      </c>
      <c r="B412" s="48" t="s">
        <v>817</v>
      </c>
      <c r="C412" s="49">
        <v>800</v>
      </c>
      <c r="D412" s="48" t="s">
        <v>26</v>
      </c>
      <c r="E412" s="48" t="s">
        <v>38</v>
      </c>
      <c r="F412" s="50">
        <v>0.7</v>
      </c>
      <c r="G412" s="50"/>
      <c r="H412" s="50"/>
      <c r="I412" s="35"/>
      <c r="J412" s="35"/>
      <c r="K412" s="35"/>
      <c r="L412" s="35"/>
      <c r="M412" s="35"/>
      <c r="N412" s="35"/>
      <c r="O412" s="35"/>
      <c r="P412" s="35"/>
      <c r="Q412" s="35"/>
      <c r="R412" s="35"/>
      <c r="S412" s="35"/>
      <c r="T412" s="35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F412" s="35"/>
      <c r="AG412" s="35"/>
      <c r="AH412" s="35"/>
      <c r="AI412" s="35"/>
      <c r="AJ412" s="35"/>
      <c r="AK412" s="35"/>
      <c r="AL412" s="35"/>
      <c r="AM412" s="35"/>
    </row>
    <row r="413" spans="1:39" s="14" customFormat="1" ht="15.75" x14ac:dyDescent="0.25">
      <c r="A413" s="33" t="s">
        <v>820</v>
      </c>
      <c r="B413" s="48" t="s">
        <v>822</v>
      </c>
      <c r="C413" s="49"/>
      <c r="D413" s="48"/>
      <c r="E413" s="48"/>
      <c r="F413" s="50">
        <f>F414</f>
        <v>5.8</v>
      </c>
      <c r="G413" s="50"/>
      <c r="H413" s="50"/>
      <c r="I413" s="35"/>
      <c r="J413" s="35"/>
      <c r="K413" s="35"/>
      <c r="L413" s="35"/>
      <c r="M413" s="35"/>
      <c r="N413" s="35"/>
      <c r="O413" s="35"/>
      <c r="P413" s="35"/>
      <c r="Q413" s="35"/>
      <c r="R413" s="35"/>
      <c r="S413" s="35"/>
      <c r="T413" s="35"/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F413" s="35"/>
      <c r="AG413" s="35"/>
      <c r="AH413" s="35"/>
      <c r="AI413" s="35"/>
      <c r="AJ413" s="35"/>
      <c r="AK413" s="35"/>
      <c r="AL413" s="35"/>
      <c r="AM413" s="35"/>
    </row>
    <row r="414" spans="1:39" s="14" customFormat="1" ht="63" x14ac:dyDescent="0.25">
      <c r="A414" s="33" t="s">
        <v>821</v>
      </c>
      <c r="B414" s="48" t="s">
        <v>822</v>
      </c>
      <c r="C414" s="49">
        <v>100</v>
      </c>
      <c r="D414" s="48" t="s">
        <v>26</v>
      </c>
      <c r="E414" s="48" t="s">
        <v>15</v>
      </c>
      <c r="F414" s="50">
        <v>5.8</v>
      </c>
      <c r="G414" s="50"/>
      <c r="H414" s="50"/>
      <c r="I414" s="35"/>
      <c r="J414" s="35"/>
      <c r="K414" s="35"/>
      <c r="L414" s="35"/>
      <c r="M414" s="35"/>
      <c r="N414" s="35"/>
      <c r="O414" s="35"/>
      <c r="P414" s="35"/>
      <c r="Q414" s="35"/>
      <c r="R414" s="35"/>
      <c r="S414" s="35"/>
      <c r="T414" s="35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F414" s="35"/>
      <c r="AG414" s="35"/>
      <c r="AH414" s="35"/>
      <c r="AI414" s="35"/>
      <c r="AJ414" s="35"/>
      <c r="AK414" s="35"/>
      <c r="AL414" s="35"/>
      <c r="AM414" s="35"/>
    </row>
    <row r="415" spans="1:39" s="14" customFormat="1" ht="31.5" x14ac:dyDescent="0.25">
      <c r="A415" s="33" t="s">
        <v>430</v>
      </c>
      <c r="B415" s="48" t="s">
        <v>431</v>
      </c>
      <c r="C415" s="49"/>
      <c r="D415" s="48"/>
      <c r="E415" s="48"/>
      <c r="F415" s="50">
        <f>F416</f>
        <v>544.20000000000005</v>
      </c>
      <c r="G415" s="50"/>
      <c r="H415" s="50"/>
      <c r="I415" s="35"/>
      <c r="J415" s="35"/>
      <c r="K415" s="35"/>
      <c r="L415" s="35"/>
      <c r="M415" s="35"/>
      <c r="N415" s="35"/>
      <c r="O415" s="35"/>
      <c r="P415" s="35"/>
      <c r="Q415" s="35"/>
      <c r="R415" s="35"/>
      <c r="S415" s="35"/>
      <c r="T415" s="35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F415" s="35"/>
      <c r="AG415" s="35"/>
      <c r="AH415" s="35"/>
      <c r="AI415" s="35"/>
      <c r="AJ415" s="35"/>
      <c r="AK415" s="35"/>
      <c r="AL415" s="35"/>
      <c r="AM415" s="35"/>
    </row>
    <row r="416" spans="1:39" s="28" customFormat="1" ht="47.25" x14ac:dyDescent="0.25">
      <c r="A416" s="30" t="s">
        <v>432</v>
      </c>
      <c r="B416" s="38" t="s">
        <v>431</v>
      </c>
      <c r="C416" s="39" t="s">
        <v>13</v>
      </c>
      <c r="D416" s="38" t="s">
        <v>26</v>
      </c>
      <c r="E416" s="38" t="s">
        <v>27</v>
      </c>
      <c r="F416" s="40">
        <v>544.20000000000005</v>
      </c>
      <c r="G416" s="40"/>
      <c r="H416" s="40"/>
      <c r="I416" s="51"/>
      <c r="J416" s="51"/>
      <c r="K416" s="51"/>
      <c r="L416" s="51"/>
      <c r="M416" s="51"/>
      <c r="N416" s="51"/>
      <c r="O416" s="51"/>
      <c r="P416" s="51"/>
      <c r="Q416" s="51"/>
      <c r="R416" s="51"/>
      <c r="S416" s="51"/>
      <c r="T416" s="51"/>
      <c r="U416" s="51"/>
      <c r="V416" s="51"/>
      <c r="W416" s="51"/>
      <c r="X416" s="51"/>
      <c r="Y416" s="51"/>
      <c r="Z416" s="51"/>
      <c r="AA416" s="51"/>
      <c r="AB416" s="51"/>
      <c r="AC416" s="51"/>
      <c r="AD416" s="51"/>
      <c r="AE416" s="51"/>
      <c r="AF416" s="51"/>
      <c r="AG416" s="51"/>
      <c r="AH416" s="51"/>
      <c r="AI416" s="51"/>
      <c r="AJ416" s="51"/>
      <c r="AK416" s="51"/>
      <c r="AL416" s="51"/>
      <c r="AM416" s="51"/>
    </row>
    <row r="417" spans="1:39" s="14" customFormat="1" ht="15.75" x14ac:dyDescent="0.25">
      <c r="A417" s="33" t="s">
        <v>287</v>
      </c>
      <c r="B417" s="48" t="s">
        <v>433</v>
      </c>
      <c r="C417" s="49"/>
      <c r="D417" s="48"/>
      <c r="E417" s="48"/>
      <c r="F417" s="50">
        <f>F424+F426+F428+F432+F434+F436+F418+F420+F421+F430+F438</f>
        <v>30021.999999999996</v>
      </c>
      <c r="G417" s="50">
        <f>G424+G426+G428+G432+G434+G436+G422</f>
        <v>24702.800000000003</v>
      </c>
      <c r="H417" s="50">
        <f t="shared" ref="H417" si="128">H424+H426+H428+H432+H434+H436</f>
        <v>16933.599999999999</v>
      </c>
      <c r="I417" s="35"/>
      <c r="J417" s="35"/>
      <c r="K417" s="35"/>
      <c r="L417" s="35"/>
      <c r="M417" s="35"/>
      <c r="N417" s="35"/>
      <c r="O417" s="35"/>
      <c r="P417" s="35"/>
      <c r="Q417" s="35"/>
      <c r="R417" s="35"/>
      <c r="S417" s="35"/>
      <c r="T417" s="35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F417" s="35"/>
      <c r="AG417" s="35"/>
      <c r="AH417" s="35"/>
      <c r="AI417" s="35"/>
      <c r="AJ417" s="35"/>
      <c r="AK417" s="35"/>
      <c r="AL417" s="35"/>
      <c r="AM417" s="35"/>
    </row>
    <row r="418" spans="1:39" s="14" customFormat="1" ht="15.75" x14ac:dyDescent="0.25">
      <c r="A418" s="33" t="s">
        <v>35</v>
      </c>
      <c r="B418" s="48" t="s">
        <v>824</v>
      </c>
      <c r="C418" s="49"/>
      <c r="D418" s="48"/>
      <c r="E418" s="48"/>
      <c r="F418" s="50">
        <f>F419</f>
        <v>50</v>
      </c>
      <c r="G418" s="50"/>
      <c r="H418" s="50"/>
      <c r="I418" s="35"/>
      <c r="J418" s="35"/>
      <c r="K418" s="35"/>
      <c r="L418" s="35"/>
      <c r="M418" s="35"/>
      <c r="N418" s="35"/>
      <c r="O418" s="35"/>
      <c r="P418" s="35"/>
      <c r="Q418" s="35"/>
      <c r="R418" s="35"/>
      <c r="S418" s="35"/>
      <c r="T418" s="35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F418" s="35"/>
      <c r="AG418" s="35"/>
      <c r="AH418" s="35"/>
      <c r="AI418" s="35"/>
      <c r="AJ418" s="35"/>
      <c r="AK418" s="35"/>
      <c r="AL418" s="35"/>
      <c r="AM418" s="35"/>
    </row>
    <row r="419" spans="1:39" s="14" customFormat="1" ht="31.5" x14ac:dyDescent="0.25">
      <c r="A419" s="33" t="s">
        <v>823</v>
      </c>
      <c r="B419" s="48" t="s">
        <v>824</v>
      </c>
      <c r="C419" s="49">
        <v>200</v>
      </c>
      <c r="D419" s="48" t="s">
        <v>26</v>
      </c>
      <c r="E419" s="48" t="s">
        <v>38</v>
      </c>
      <c r="F419" s="50">
        <v>50</v>
      </c>
      <c r="G419" s="50"/>
      <c r="H419" s="50"/>
      <c r="I419" s="35"/>
      <c r="J419" s="35"/>
      <c r="K419" s="35"/>
      <c r="L419" s="35"/>
      <c r="M419" s="35"/>
      <c r="N419" s="35"/>
      <c r="O419" s="35"/>
      <c r="P419" s="35"/>
      <c r="Q419" s="35"/>
      <c r="R419" s="35"/>
      <c r="S419" s="35"/>
      <c r="T419" s="35"/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F419" s="35"/>
      <c r="AG419" s="35"/>
      <c r="AH419" s="35"/>
      <c r="AI419" s="35"/>
      <c r="AJ419" s="35"/>
      <c r="AK419" s="35"/>
      <c r="AL419" s="35"/>
      <c r="AM419" s="35"/>
    </row>
    <row r="420" spans="1:39" s="14" customFormat="1" ht="94.5" x14ac:dyDescent="0.25">
      <c r="A420" s="33" t="s">
        <v>825</v>
      </c>
      <c r="B420" s="48" t="s">
        <v>826</v>
      </c>
      <c r="C420" s="49">
        <v>100</v>
      </c>
      <c r="D420" s="48" t="s">
        <v>26</v>
      </c>
      <c r="E420" s="48" t="s">
        <v>38</v>
      </c>
      <c r="F420" s="50">
        <v>5411.2</v>
      </c>
      <c r="G420" s="50"/>
      <c r="H420" s="50"/>
      <c r="I420" s="35"/>
      <c r="J420" s="35"/>
      <c r="K420" s="35"/>
      <c r="L420" s="35"/>
      <c r="M420" s="35"/>
      <c r="N420" s="35"/>
      <c r="O420" s="35"/>
      <c r="P420" s="35"/>
      <c r="Q420" s="35"/>
      <c r="R420" s="35"/>
      <c r="S420" s="35"/>
      <c r="T420" s="35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F420" s="35"/>
      <c r="AG420" s="35"/>
      <c r="AH420" s="35"/>
      <c r="AI420" s="35"/>
      <c r="AJ420" s="35"/>
      <c r="AK420" s="35"/>
      <c r="AL420" s="35"/>
      <c r="AM420" s="35"/>
    </row>
    <row r="421" spans="1:39" s="14" customFormat="1" ht="47.25" x14ac:dyDescent="0.25">
      <c r="A421" s="33" t="s">
        <v>827</v>
      </c>
      <c r="B421" s="48" t="s">
        <v>828</v>
      </c>
      <c r="C421" s="49">
        <v>200</v>
      </c>
      <c r="D421" s="48" t="s">
        <v>26</v>
      </c>
      <c r="E421" s="48" t="s">
        <v>38</v>
      </c>
      <c r="F421" s="50">
        <v>6526.3</v>
      </c>
      <c r="G421" s="50"/>
      <c r="H421" s="50"/>
      <c r="I421" s="35"/>
      <c r="J421" s="35"/>
      <c r="K421" s="35"/>
      <c r="L421" s="35"/>
      <c r="M421" s="35"/>
      <c r="N421" s="35"/>
      <c r="O421" s="35"/>
      <c r="P421" s="35"/>
      <c r="Q421" s="35"/>
      <c r="R421" s="35"/>
      <c r="S421" s="35"/>
      <c r="T421" s="35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F421" s="35"/>
      <c r="AG421" s="35"/>
      <c r="AH421" s="35"/>
      <c r="AI421" s="35"/>
      <c r="AJ421" s="35"/>
      <c r="AK421" s="35"/>
      <c r="AL421" s="35"/>
      <c r="AM421" s="35"/>
    </row>
    <row r="422" spans="1:39" s="14" customFormat="1" ht="47.25" x14ac:dyDescent="0.25">
      <c r="A422" s="54" t="s">
        <v>662</v>
      </c>
      <c r="B422" s="48" t="s">
        <v>663</v>
      </c>
      <c r="C422" s="49"/>
      <c r="D422" s="48"/>
      <c r="E422" s="48"/>
      <c r="F422" s="50"/>
      <c r="G422" s="50">
        <f>G423</f>
        <v>9057.5</v>
      </c>
      <c r="H422" s="50"/>
      <c r="I422" s="35"/>
      <c r="J422" s="35"/>
      <c r="K422" s="35"/>
      <c r="L422" s="35"/>
      <c r="M422" s="35"/>
      <c r="N422" s="35"/>
      <c r="O422" s="35"/>
      <c r="P422" s="35"/>
      <c r="Q422" s="35"/>
      <c r="R422" s="35"/>
      <c r="S422" s="35"/>
      <c r="T422" s="35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F422" s="35"/>
      <c r="AG422" s="35"/>
      <c r="AH422" s="35"/>
      <c r="AI422" s="35"/>
      <c r="AJ422" s="35"/>
      <c r="AK422" s="35"/>
      <c r="AL422" s="35"/>
      <c r="AM422" s="35"/>
    </row>
    <row r="423" spans="1:39" s="14" customFormat="1" ht="63" x14ac:dyDescent="0.25">
      <c r="A423" s="54" t="s">
        <v>661</v>
      </c>
      <c r="B423" s="48" t="s">
        <v>663</v>
      </c>
      <c r="C423" s="49">
        <v>200</v>
      </c>
      <c r="D423" s="48" t="s">
        <v>26</v>
      </c>
      <c r="E423" s="48" t="s">
        <v>38</v>
      </c>
      <c r="F423" s="50"/>
      <c r="G423" s="50">
        <v>9057.5</v>
      </c>
      <c r="H423" s="50"/>
      <c r="I423" s="35"/>
      <c r="J423" s="35"/>
      <c r="K423" s="35"/>
      <c r="L423" s="35"/>
      <c r="M423" s="35"/>
      <c r="N423" s="35"/>
      <c r="O423" s="35"/>
      <c r="P423" s="35"/>
      <c r="Q423" s="35"/>
      <c r="R423" s="35"/>
      <c r="S423" s="35"/>
      <c r="T423" s="35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F423" s="35"/>
      <c r="AG423" s="35"/>
      <c r="AH423" s="35"/>
      <c r="AI423" s="35"/>
      <c r="AJ423" s="35"/>
      <c r="AK423" s="35"/>
      <c r="AL423" s="35"/>
      <c r="AM423" s="35"/>
    </row>
    <row r="424" spans="1:39" s="14" customFormat="1" ht="15.75" x14ac:dyDescent="0.25">
      <c r="A424" s="33" t="s">
        <v>434</v>
      </c>
      <c r="B424" s="48" t="s">
        <v>435</v>
      </c>
      <c r="C424" s="49"/>
      <c r="D424" s="48"/>
      <c r="E424" s="48"/>
      <c r="F424" s="50">
        <f>F425</f>
        <v>207.7</v>
      </c>
      <c r="G424" s="50">
        <f t="shared" ref="G424:H424" si="129">G425</f>
        <v>530</v>
      </c>
      <c r="H424" s="50">
        <f t="shared" si="129"/>
        <v>530</v>
      </c>
      <c r="I424" s="35"/>
      <c r="J424" s="35"/>
      <c r="K424" s="35"/>
      <c r="L424" s="35"/>
      <c r="M424" s="35"/>
      <c r="N424" s="35"/>
      <c r="O424" s="35"/>
      <c r="P424" s="35"/>
      <c r="Q424" s="35"/>
      <c r="R424" s="35"/>
      <c r="S424" s="35"/>
      <c r="T424" s="35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F424" s="35"/>
      <c r="AG424" s="35"/>
      <c r="AH424" s="35"/>
      <c r="AI424" s="35"/>
      <c r="AJ424" s="35"/>
      <c r="AK424" s="35"/>
      <c r="AL424" s="35"/>
      <c r="AM424" s="35"/>
    </row>
    <row r="425" spans="1:39" s="28" customFormat="1" ht="31.5" x14ac:dyDescent="0.25">
      <c r="A425" s="30" t="s">
        <v>436</v>
      </c>
      <c r="B425" s="38" t="s">
        <v>435</v>
      </c>
      <c r="C425" s="39" t="s">
        <v>54</v>
      </c>
      <c r="D425" s="38" t="s">
        <v>26</v>
      </c>
      <c r="E425" s="38" t="s">
        <v>26</v>
      </c>
      <c r="F425" s="40">
        <v>207.7</v>
      </c>
      <c r="G425" s="40">
        <v>530</v>
      </c>
      <c r="H425" s="40">
        <v>530</v>
      </c>
      <c r="I425" s="51"/>
      <c r="J425" s="51"/>
      <c r="K425" s="51"/>
      <c r="L425" s="51"/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  <c r="X425" s="51"/>
      <c r="Y425" s="51"/>
      <c r="Z425" s="51"/>
      <c r="AA425" s="51"/>
      <c r="AB425" s="51"/>
      <c r="AC425" s="51"/>
      <c r="AD425" s="51"/>
      <c r="AE425" s="51"/>
      <c r="AF425" s="51"/>
      <c r="AG425" s="51"/>
      <c r="AH425" s="51"/>
      <c r="AI425" s="51"/>
      <c r="AJ425" s="51"/>
      <c r="AK425" s="51"/>
      <c r="AL425" s="51"/>
      <c r="AM425" s="51"/>
    </row>
    <row r="426" spans="1:39" s="14" customFormat="1" ht="31.5" x14ac:dyDescent="0.25">
      <c r="A426" s="33" t="s">
        <v>437</v>
      </c>
      <c r="B426" s="48" t="s">
        <v>438</v>
      </c>
      <c r="C426" s="49"/>
      <c r="D426" s="48"/>
      <c r="E426" s="48"/>
      <c r="F426" s="50">
        <f>F427</f>
        <v>1811.7</v>
      </c>
      <c r="G426" s="50">
        <f t="shared" ref="G426:H426" si="130">G427</f>
        <v>2310.6</v>
      </c>
      <c r="H426" s="50">
        <f t="shared" si="130"/>
        <v>2310.6</v>
      </c>
      <c r="I426" s="35"/>
      <c r="J426" s="35"/>
      <c r="K426" s="35"/>
      <c r="L426" s="35"/>
      <c r="M426" s="35"/>
      <c r="N426" s="35"/>
      <c r="O426" s="35"/>
      <c r="P426" s="35"/>
      <c r="Q426" s="35"/>
      <c r="R426" s="35"/>
      <c r="S426" s="35"/>
      <c r="T426" s="35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F426" s="35"/>
      <c r="AG426" s="35"/>
      <c r="AH426" s="35"/>
      <c r="AI426" s="35"/>
      <c r="AJ426" s="35"/>
      <c r="AK426" s="35"/>
      <c r="AL426" s="35"/>
      <c r="AM426" s="35"/>
    </row>
    <row r="427" spans="1:39" s="28" customFormat="1" ht="63" x14ac:dyDescent="0.25">
      <c r="A427" s="30" t="s">
        <v>439</v>
      </c>
      <c r="B427" s="38" t="s">
        <v>438</v>
      </c>
      <c r="C427" s="39" t="s">
        <v>54</v>
      </c>
      <c r="D427" s="38" t="s">
        <v>26</v>
      </c>
      <c r="E427" s="38" t="s">
        <v>38</v>
      </c>
      <c r="F427" s="40">
        <v>1811.7</v>
      </c>
      <c r="G427" s="40">
        <v>2310.6</v>
      </c>
      <c r="H427" s="40">
        <v>2310.6</v>
      </c>
      <c r="I427" s="51"/>
      <c r="J427" s="51"/>
      <c r="K427" s="51"/>
      <c r="L427" s="51"/>
      <c r="M427" s="51"/>
      <c r="N427" s="51"/>
      <c r="O427" s="51"/>
      <c r="P427" s="51"/>
      <c r="Q427" s="51"/>
      <c r="R427" s="51"/>
      <c r="S427" s="51"/>
      <c r="T427" s="51"/>
      <c r="U427" s="51"/>
      <c r="V427" s="51"/>
      <c r="W427" s="51"/>
      <c r="X427" s="51"/>
      <c r="Y427" s="51"/>
      <c r="Z427" s="51"/>
      <c r="AA427" s="51"/>
      <c r="AB427" s="51"/>
      <c r="AC427" s="51"/>
      <c r="AD427" s="51"/>
      <c r="AE427" s="51"/>
      <c r="AF427" s="51"/>
      <c r="AG427" s="51"/>
      <c r="AH427" s="51"/>
      <c r="AI427" s="51"/>
      <c r="AJ427" s="51"/>
      <c r="AK427" s="51"/>
      <c r="AL427" s="51"/>
      <c r="AM427" s="51"/>
    </row>
    <row r="428" spans="1:39" s="14" customFormat="1" ht="15.75" x14ac:dyDescent="0.25">
      <c r="A428" s="33" t="s">
        <v>440</v>
      </c>
      <c r="B428" s="48" t="s">
        <v>441</v>
      </c>
      <c r="C428" s="49"/>
      <c r="D428" s="48"/>
      <c r="E428" s="48"/>
      <c r="F428" s="50">
        <f>F429</f>
        <v>4000</v>
      </c>
      <c r="G428" s="50">
        <f t="shared" ref="G428:H428" si="131">G429</f>
        <v>7078.3</v>
      </c>
      <c r="H428" s="50">
        <f t="shared" si="131"/>
        <v>6995.1</v>
      </c>
      <c r="I428" s="35"/>
      <c r="J428" s="35"/>
      <c r="K428" s="35"/>
      <c r="L428" s="35"/>
      <c r="M428" s="35"/>
      <c r="N428" s="35"/>
      <c r="O428" s="35"/>
      <c r="P428" s="35"/>
      <c r="Q428" s="35"/>
      <c r="R428" s="35"/>
      <c r="S428" s="35"/>
      <c r="T428" s="35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F428" s="35"/>
      <c r="AG428" s="35"/>
      <c r="AH428" s="35"/>
      <c r="AI428" s="35"/>
      <c r="AJ428" s="35"/>
      <c r="AK428" s="35"/>
      <c r="AL428" s="35"/>
      <c r="AM428" s="35"/>
    </row>
    <row r="429" spans="1:39" s="28" customFormat="1" ht="47.25" x14ac:dyDescent="0.25">
      <c r="A429" s="30" t="s">
        <v>442</v>
      </c>
      <c r="B429" s="38" t="s">
        <v>441</v>
      </c>
      <c r="C429" s="39" t="s">
        <v>54</v>
      </c>
      <c r="D429" s="38" t="s">
        <v>26</v>
      </c>
      <c r="E429" s="38" t="s">
        <v>38</v>
      </c>
      <c r="F429" s="40">
        <v>4000</v>
      </c>
      <c r="G429" s="40">
        <v>7078.3</v>
      </c>
      <c r="H429" s="40">
        <v>6995.1</v>
      </c>
      <c r="I429" s="51"/>
      <c r="J429" s="51"/>
      <c r="K429" s="51"/>
      <c r="L429" s="51"/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  <c r="X429" s="51"/>
      <c r="Y429" s="51"/>
      <c r="Z429" s="51"/>
      <c r="AA429" s="51"/>
      <c r="AB429" s="51"/>
      <c r="AC429" s="51"/>
      <c r="AD429" s="51"/>
      <c r="AE429" s="51"/>
      <c r="AF429" s="51"/>
      <c r="AG429" s="51"/>
      <c r="AH429" s="51"/>
      <c r="AI429" s="51"/>
      <c r="AJ429" s="51"/>
      <c r="AK429" s="51"/>
      <c r="AL429" s="51"/>
      <c r="AM429" s="51"/>
    </row>
    <row r="430" spans="1:39" s="28" customFormat="1" ht="31.5" x14ac:dyDescent="0.25">
      <c r="A430" s="30" t="s">
        <v>831</v>
      </c>
      <c r="B430" s="38" t="s">
        <v>830</v>
      </c>
      <c r="C430" s="39"/>
      <c r="D430" s="38"/>
      <c r="E430" s="38"/>
      <c r="F430" s="40">
        <f>F431</f>
        <v>2989.1</v>
      </c>
      <c r="G430" s="40"/>
      <c r="H430" s="40"/>
      <c r="I430" s="51"/>
      <c r="J430" s="51"/>
      <c r="K430" s="51"/>
      <c r="L430" s="51"/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  <c r="X430" s="51"/>
      <c r="Y430" s="51"/>
      <c r="Z430" s="51"/>
      <c r="AA430" s="51"/>
      <c r="AB430" s="51"/>
      <c r="AC430" s="51"/>
      <c r="AD430" s="51"/>
      <c r="AE430" s="51"/>
      <c r="AF430" s="51"/>
      <c r="AG430" s="51"/>
      <c r="AH430" s="51"/>
      <c r="AI430" s="51"/>
      <c r="AJ430" s="51"/>
      <c r="AK430" s="51"/>
      <c r="AL430" s="51"/>
      <c r="AM430" s="51"/>
    </row>
    <row r="431" spans="1:39" s="28" customFormat="1" ht="47.25" x14ac:dyDescent="0.25">
      <c r="A431" s="30" t="s">
        <v>829</v>
      </c>
      <c r="B431" s="38" t="s">
        <v>830</v>
      </c>
      <c r="C431" s="39">
        <v>200</v>
      </c>
      <c r="D431" s="38" t="s">
        <v>26</v>
      </c>
      <c r="E431" s="38" t="s">
        <v>38</v>
      </c>
      <c r="F431" s="40">
        <v>2989.1</v>
      </c>
      <c r="G431" s="40"/>
      <c r="H431" s="40"/>
      <c r="I431" s="51"/>
      <c r="J431" s="51"/>
      <c r="K431" s="51"/>
      <c r="L431" s="51"/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  <c r="X431" s="51"/>
      <c r="Y431" s="51"/>
      <c r="Z431" s="51"/>
      <c r="AA431" s="51"/>
      <c r="AB431" s="51"/>
      <c r="AC431" s="51"/>
      <c r="AD431" s="51"/>
      <c r="AE431" s="51"/>
      <c r="AF431" s="51"/>
      <c r="AG431" s="51"/>
      <c r="AH431" s="51"/>
      <c r="AI431" s="51"/>
      <c r="AJ431" s="51"/>
      <c r="AK431" s="51"/>
      <c r="AL431" s="51"/>
      <c r="AM431" s="51"/>
    </row>
    <row r="432" spans="1:39" s="14" customFormat="1" ht="31.5" x14ac:dyDescent="0.25">
      <c r="A432" s="33" t="s">
        <v>443</v>
      </c>
      <c r="B432" s="48" t="s">
        <v>444</v>
      </c>
      <c r="C432" s="49"/>
      <c r="D432" s="48"/>
      <c r="E432" s="48"/>
      <c r="F432" s="50">
        <f>F433</f>
        <v>3371.1</v>
      </c>
      <c r="G432" s="50">
        <f t="shared" ref="G432:H432" si="132">G433</f>
        <v>3465.3</v>
      </c>
      <c r="H432" s="50">
        <f t="shared" si="132"/>
        <v>3436.8</v>
      </c>
      <c r="I432" s="35"/>
      <c r="J432" s="35"/>
      <c r="K432" s="35"/>
      <c r="L432" s="35"/>
      <c r="M432" s="35"/>
      <c r="N432" s="35"/>
      <c r="O432" s="35"/>
      <c r="P432" s="35"/>
      <c r="Q432" s="35"/>
      <c r="R432" s="35"/>
      <c r="S432" s="35"/>
      <c r="T432" s="35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F432" s="35"/>
      <c r="AG432" s="35"/>
      <c r="AH432" s="35"/>
      <c r="AI432" s="35"/>
      <c r="AJ432" s="35"/>
      <c r="AK432" s="35"/>
      <c r="AL432" s="35"/>
      <c r="AM432" s="35"/>
    </row>
    <row r="433" spans="1:39" s="28" customFormat="1" ht="47.25" x14ac:dyDescent="0.25">
      <c r="A433" s="30" t="s">
        <v>445</v>
      </c>
      <c r="B433" s="38" t="s">
        <v>444</v>
      </c>
      <c r="C433" s="39" t="s">
        <v>54</v>
      </c>
      <c r="D433" s="38" t="s">
        <v>26</v>
      </c>
      <c r="E433" s="38" t="s">
        <v>38</v>
      </c>
      <c r="F433" s="40">
        <v>3371.1</v>
      </c>
      <c r="G433" s="40">
        <v>3465.3</v>
      </c>
      <c r="H433" s="40">
        <v>3436.8</v>
      </c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  <c r="AK433" s="51"/>
      <c r="AL433" s="51"/>
      <c r="AM433" s="51"/>
    </row>
    <row r="434" spans="1:39" s="14" customFormat="1" ht="31.5" x14ac:dyDescent="0.25">
      <c r="A434" s="33" t="s">
        <v>446</v>
      </c>
      <c r="B434" s="48" t="s">
        <v>447</v>
      </c>
      <c r="C434" s="49"/>
      <c r="D434" s="48"/>
      <c r="E434" s="48"/>
      <c r="F434" s="50">
        <f>F435</f>
        <v>0</v>
      </c>
      <c r="G434" s="50">
        <f t="shared" ref="G434:H434" si="133">G435</f>
        <v>1347.7</v>
      </c>
      <c r="H434" s="50">
        <f t="shared" si="133"/>
        <v>2772.6</v>
      </c>
      <c r="I434" s="35"/>
      <c r="J434" s="35"/>
      <c r="K434" s="35"/>
      <c r="L434" s="35"/>
      <c r="M434" s="35"/>
      <c r="N434" s="35"/>
      <c r="O434" s="35"/>
      <c r="P434" s="35"/>
      <c r="Q434" s="35"/>
      <c r="R434" s="35"/>
      <c r="S434" s="35"/>
      <c r="T434" s="35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F434" s="35"/>
      <c r="AG434" s="35"/>
      <c r="AH434" s="35"/>
      <c r="AI434" s="35"/>
      <c r="AJ434" s="35"/>
      <c r="AK434" s="35"/>
      <c r="AL434" s="35"/>
      <c r="AM434" s="35"/>
    </row>
    <row r="435" spans="1:39" s="28" customFormat="1" ht="47.25" x14ac:dyDescent="0.25">
      <c r="A435" s="30" t="s">
        <v>448</v>
      </c>
      <c r="B435" s="38" t="s">
        <v>447</v>
      </c>
      <c r="C435" s="39" t="s">
        <v>54</v>
      </c>
      <c r="D435" s="38" t="s">
        <v>26</v>
      </c>
      <c r="E435" s="38" t="s">
        <v>15</v>
      </c>
      <c r="F435" s="40"/>
      <c r="G435" s="40">
        <v>1347.7</v>
      </c>
      <c r="H435" s="40">
        <v>2772.6</v>
      </c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K435" s="51"/>
      <c r="AL435" s="51"/>
      <c r="AM435" s="51"/>
    </row>
    <row r="436" spans="1:39" s="14" customFormat="1" ht="31.5" x14ac:dyDescent="0.25">
      <c r="A436" s="33" t="s">
        <v>449</v>
      </c>
      <c r="B436" s="48" t="s">
        <v>450</v>
      </c>
      <c r="C436" s="49"/>
      <c r="D436" s="48"/>
      <c r="E436" s="48"/>
      <c r="F436" s="50">
        <f>F437</f>
        <v>911.9</v>
      </c>
      <c r="G436" s="50">
        <f t="shared" ref="G436:H436" si="134">G437</f>
        <v>913.4</v>
      </c>
      <c r="H436" s="50">
        <f t="shared" si="134"/>
        <v>888.5</v>
      </c>
      <c r="I436" s="35"/>
      <c r="J436" s="35"/>
      <c r="K436" s="35"/>
      <c r="L436" s="35"/>
      <c r="M436" s="35"/>
      <c r="N436" s="35"/>
      <c r="O436" s="35"/>
      <c r="P436" s="35"/>
      <c r="Q436" s="35"/>
      <c r="R436" s="35"/>
      <c r="S436" s="35"/>
      <c r="T436" s="35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F436" s="35"/>
      <c r="AG436" s="35"/>
      <c r="AH436" s="35"/>
      <c r="AI436" s="35"/>
      <c r="AJ436" s="35"/>
      <c r="AK436" s="35"/>
      <c r="AL436" s="35"/>
      <c r="AM436" s="35"/>
    </row>
    <row r="437" spans="1:39" s="28" customFormat="1" ht="47.25" x14ac:dyDescent="0.25">
      <c r="A437" s="30" t="s">
        <v>451</v>
      </c>
      <c r="B437" s="38" t="s">
        <v>450</v>
      </c>
      <c r="C437" s="39" t="s">
        <v>54</v>
      </c>
      <c r="D437" s="38" t="s">
        <v>26</v>
      </c>
      <c r="E437" s="38" t="s">
        <v>38</v>
      </c>
      <c r="F437" s="40">
        <v>911.9</v>
      </c>
      <c r="G437" s="40">
        <v>913.4</v>
      </c>
      <c r="H437" s="40">
        <v>888.5</v>
      </c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  <c r="AE437" s="51"/>
      <c r="AF437" s="51"/>
      <c r="AG437" s="51"/>
      <c r="AH437" s="51"/>
      <c r="AI437" s="51"/>
      <c r="AJ437" s="51"/>
      <c r="AK437" s="51"/>
      <c r="AL437" s="51"/>
      <c r="AM437" s="51"/>
    </row>
    <row r="438" spans="1:39" s="28" customFormat="1" ht="31.5" x14ac:dyDescent="0.25">
      <c r="A438" s="30" t="s">
        <v>832</v>
      </c>
      <c r="B438" s="38" t="s">
        <v>833</v>
      </c>
      <c r="C438" s="39"/>
      <c r="D438" s="38"/>
      <c r="E438" s="38"/>
      <c r="F438" s="40">
        <f>F439+F440+F441</f>
        <v>4743</v>
      </c>
      <c r="G438" s="40"/>
      <c r="H438" s="40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1"/>
      <c r="AF438" s="51"/>
      <c r="AG438" s="51"/>
      <c r="AH438" s="51"/>
      <c r="AI438" s="51"/>
      <c r="AJ438" s="51"/>
      <c r="AK438" s="51"/>
      <c r="AL438" s="51"/>
      <c r="AM438" s="51"/>
    </row>
    <row r="439" spans="1:39" s="28" customFormat="1" ht="47.25" x14ac:dyDescent="0.25">
      <c r="A439" s="30" t="s">
        <v>834</v>
      </c>
      <c r="B439" s="38" t="s">
        <v>833</v>
      </c>
      <c r="C439" s="39">
        <v>200</v>
      </c>
      <c r="D439" s="38" t="s">
        <v>26</v>
      </c>
      <c r="E439" s="38" t="s">
        <v>34</v>
      </c>
      <c r="F439" s="40">
        <v>1674</v>
      </c>
      <c r="G439" s="40"/>
      <c r="H439" s="40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  <c r="AE439" s="51"/>
      <c r="AF439" s="51"/>
      <c r="AG439" s="51"/>
      <c r="AH439" s="51"/>
      <c r="AI439" s="51"/>
      <c r="AJ439" s="51"/>
      <c r="AK439" s="51"/>
      <c r="AL439" s="51"/>
      <c r="AM439" s="51"/>
    </row>
    <row r="440" spans="1:39" s="28" customFormat="1" ht="47.25" x14ac:dyDescent="0.25">
      <c r="A440" s="30" t="s">
        <v>834</v>
      </c>
      <c r="B440" s="38" t="s">
        <v>833</v>
      </c>
      <c r="C440" s="39">
        <v>200</v>
      </c>
      <c r="D440" s="38" t="s">
        <v>26</v>
      </c>
      <c r="E440" s="38" t="s">
        <v>38</v>
      </c>
      <c r="F440" s="40">
        <v>2418</v>
      </c>
      <c r="G440" s="40"/>
      <c r="H440" s="40"/>
      <c r="I440" s="51"/>
      <c r="J440" s="51"/>
      <c r="K440" s="51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  <c r="X440" s="51"/>
      <c r="Y440" s="51"/>
      <c r="Z440" s="51"/>
      <c r="AA440" s="51"/>
      <c r="AB440" s="51"/>
      <c r="AC440" s="51"/>
      <c r="AD440" s="51"/>
      <c r="AE440" s="51"/>
      <c r="AF440" s="51"/>
      <c r="AG440" s="51"/>
      <c r="AH440" s="51"/>
      <c r="AI440" s="51"/>
      <c r="AJ440" s="51"/>
      <c r="AK440" s="51"/>
      <c r="AL440" s="51"/>
      <c r="AM440" s="51"/>
    </row>
    <row r="441" spans="1:39" s="28" customFormat="1" ht="47.25" x14ac:dyDescent="0.25">
      <c r="A441" s="30" t="s">
        <v>834</v>
      </c>
      <c r="B441" s="38" t="s">
        <v>833</v>
      </c>
      <c r="C441" s="39">
        <v>200</v>
      </c>
      <c r="D441" s="38" t="s">
        <v>26</v>
      </c>
      <c r="E441" s="38" t="s">
        <v>15</v>
      </c>
      <c r="F441" s="40">
        <v>651</v>
      </c>
      <c r="G441" s="40"/>
      <c r="H441" s="40"/>
      <c r="I441" s="51"/>
      <c r="J441" s="51"/>
      <c r="K441" s="51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51"/>
      <c r="X441" s="51"/>
      <c r="Y441" s="51"/>
      <c r="Z441" s="51"/>
      <c r="AA441" s="51"/>
      <c r="AB441" s="51"/>
      <c r="AC441" s="51"/>
      <c r="AD441" s="51"/>
      <c r="AE441" s="51"/>
      <c r="AF441" s="51"/>
      <c r="AG441" s="51"/>
      <c r="AH441" s="51"/>
      <c r="AI441" s="51"/>
      <c r="AJ441" s="51"/>
      <c r="AK441" s="51"/>
      <c r="AL441" s="51"/>
      <c r="AM441" s="51"/>
    </row>
    <row r="442" spans="1:39" s="14" customFormat="1" ht="15.75" x14ac:dyDescent="0.25">
      <c r="A442" s="33" t="s">
        <v>452</v>
      </c>
      <c r="B442" s="48" t="s">
        <v>453</v>
      </c>
      <c r="C442" s="49"/>
      <c r="D442" s="48"/>
      <c r="E442" s="48"/>
      <c r="F442" s="50">
        <f>F443+F445</f>
        <v>2175.6999999999998</v>
      </c>
      <c r="G442" s="50">
        <f t="shared" ref="G442:H442" si="135">G443+G445</f>
        <v>188.6</v>
      </c>
      <c r="H442" s="50">
        <f t="shared" si="135"/>
        <v>4184.2</v>
      </c>
      <c r="I442" s="35"/>
      <c r="J442" s="35"/>
      <c r="K442" s="35"/>
      <c r="L442" s="35"/>
      <c r="M442" s="35"/>
      <c r="N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F442" s="35"/>
      <c r="AG442" s="35"/>
      <c r="AH442" s="35"/>
      <c r="AI442" s="35"/>
      <c r="AJ442" s="35"/>
      <c r="AK442" s="35"/>
      <c r="AL442" s="35"/>
      <c r="AM442" s="35"/>
    </row>
    <row r="443" spans="1:39" s="14" customFormat="1" ht="31.5" x14ac:dyDescent="0.25">
      <c r="A443" s="33" t="s">
        <v>454</v>
      </c>
      <c r="B443" s="48" t="s">
        <v>455</v>
      </c>
      <c r="C443" s="49"/>
      <c r="D443" s="48"/>
      <c r="E443" s="48"/>
      <c r="F443" s="50">
        <f>F444</f>
        <v>1987.1</v>
      </c>
      <c r="G443" s="50">
        <f t="shared" ref="G443:H443" si="136">G444</f>
        <v>0</v>
      </c>
      <c r="H443" s="50">
        <f t="shared" si="136"/>
        <v>3995.6</v>
      </c>
      <c r="I443" s="35"/>
      <c r="J443" s="35"/>
      <c r="K443" s="35"/>
      <c r="L443" s="35"/>
      <c r="M443" s="35"/>
      <c r="N443" s="35"/>
      <c r="O443" s="35"/>
      <c r="P443" s="35"/>
      <c r="Q443" s="35"/>
      <c r="R443" s="35"/>
      <c r="S443" s="35"/>
      <c r="T443" s="35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F443" s="35"/>
      <c r="AG443" s="35"/>
      <c r="AH443" s="35"/>
      <c r="AI443" s="35"/>
      <c r="AJ443" s="35"/>
      <c r="AK443" s="35"/>
      <c r="AL443" s="35"/>
      <c r="AM443" s="35"/>
    </row>
    <row r="444" spans="1:39" s="28" customFormat="1" ht="47.25" x14ac:dyDescent="0.25">
      <c r="A444" s="30" t="s">
        <v>456</v>
      </c>
      <c r="B444" s="38" t="s">
        <v>455</v>
      </c>
      <c r="C444" s="39" t="s">
        <v>54</v>
      </c>
      <c r="D444" s="38" t="s">
        <v>26</v>
      </c>
      <c r="E444" s="38" t="s">
        <v>38</v>
      </c>
      <c r="F444" s="40">
        <v>1987.1</v>
      </c>
      <c r="G444" s="40"/>
      <c r="H444" s="40">
        <v>3995.6</v>
      </c>
      <c r="I444" s="51"/>
      <c r="J444" s="51"/>
      <c r="K444" s="51"/>
      <c r="L444" s="51"/>
      <c r="M444" s="51"/>
      <c r="N444" s="51"/>
      <c r="O444" s="51"/>
      <c r="P444" s="51"/>
      <c r="Q444" s="51"/>
      <c r="R444" s="51"/>
      <c r="S444" s="51"/>
      <c r="T444" s="51"/>
      <c r="U444" s="51"/>
      <c r="V444" s="51"/>
      <c r="W444" s="51"/>
      <c r="X444" s="51"/>
      <c r="Y444" s="51"/>
      <c r="Z444" s="51"/>
      <c r="AA444" s="51"/>
      <c r="AB444" s="51"/>
      <c r="AC444" s="51"/>
      <c r="AD444" s="51"/>
      <c r="AE444" s="51"/>
      <c r="AF444" s="51"/>
      <c r="AG444" s="51"/>
      <c r="AH444" s="51"/>
      <c r="AI444" s="51"/>
      <c r="AJ444" s="51"/>
      <c r="AK444" s="51"/>
      <c r="AL444" s="51"/>
      <c r="AM444" s="51"/>
    </row>
    <row r="445" spans="1:39" s="14" customFormat="1" ht="31.5" x14ac:dyDescent="0.25">
      <c r="A445" s="33" t="s">
        <v>457</v>
      </c>
      <c r="B445" s="48" t="s">
        <v>458</v>
      </c>
      <c r="C445" s="49"/>
      <c r="D445" s="48"/>
      <c r="E445" s="48"/>
      <c r="F445" s="50">
        <f>F446</f>
        <v>188.6</v>
      </c>
      <c r="G445" s="50">
        <f t="shared" ref="G445:H445" si="137">G446</f>
        <v>188.6</v>
      </c>
      <c r="H445" s="50">
        <f t="shared" si="137"/>
        <v>188.6</v>
      </c>
      <c r="I445" s="35"/>
      <c r="J445" s="35"/>
      <c r="K445" s="35"/>
      <c r="L445" s="35"/>
      <c r="M445" s="35"/>
      <c r="N445" s="35"/>
      <c r="O445" s="35"/>
      <c r="P445" s="35"/>
      <c r="Q445" s="35"/>
      <c r="R445" s="35"/>
      <c r="S445" s="35"/>
      <c r="T445" s="35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F445" s="35"/>
      <c r="AG445" s="35"/>
      <c r="AH445" s="35"/>
      <c r="AI445" s="35"/>
      <c r="AJ445" s="35"/>
      <c r="AK445" s="35"/>
      <c r="AL445" s="35"/>
      <c r="AM445" s="35"/>
    </row>
    <row r="446" spans="1:39" s="28" customFormat="1" ht="63" x14ac:dyDescent="0.25">
      <c r="A446" s="30" t="s">
        <v>459</v>
      </c>
      <c r="B446" s="38" t="s">
        <v>458</v>
      </c>
      <c r="C446" s="39" t="s">
        <v>54</v>
      </c>
      <c r="D446" s="38" t="s">
        <v>26</v>
      </c>
      <c r="E446" s="38" t="s">
        <v>38</v>
      </c>
      <c r="F446" s="40">
        <v>188.6</v>
      </c>
      <c r="G446" s="40">
        <v>188.6</v>
      </c>
      <c r="H446" s="40">
        <v>188.6</v>
      </c>
      <c r="I446" s="51"/>
      <c r="J446" s="51"/>
      <c r="K446" s="51"/>
      <c r="L446" s="51"/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  <c r="X446" s="51"/>
      <c r="Y446" s="51"/>
      <c r="Z446" s="51"/>
      <c r="AA446" s="51"/>
      <c r="AB446" s="51"/>
      <c r="AC446" s="51"/>
      <c r="AD446" s="51"/>
      <c r="AE446" s="51"/>
      <c r="AF446" s="51"/>
      <c r="AG446" s="51"/>
      <c r="AH446" s="51"/>
      <c r="AI446" s="51"/>
      <c r="AJ446" s="51"/>
      <c r="AK446" s="51"/>
      <c r="AL446" s="51"/>
      <c r="AM446" s="51"/>
    </row>
    <row r="447" spans="1:39" s="14" customFormat="1" ht="15.75" x14ac:dyDescent="0.25">
      <c r="A447" s="33" t="s">
        <v>460</v>
      </c>
      <c r="B447" s="48" t="s">
        <v>461</v>
      </c>
      <c r="C447" s="49"/>
      <c r="D447" s="48"/>
      <c r="E447" s="48"/>
      <c r="F447" s="50">
        <f>F448</f>
        <v>4687.1000000000004</v>
      </c>
      <c r="G447" s="50">
        <f t="shared" ref="G447:H447" si="138">G448</f>
        <v>9355.7999999999993</v>
      </c>
      <c r="H447" s="50">
        <f t="shared" si="138"/>
        <v>2245.6999999999998</v>
      </c>
      <c r="I447" s="35"/>
      <c r="J447" s="35"/>
      <c r="K447" s="35"/>
      <c r="L447" s="35"/>
      <c r="M447" s="35"/>
      <c r="N447" s="35"/>
      <c r="O447" s="35"/>
      <c r="P447" s="35"/>
      <c r="Q447" s="35"/>
      <c r="R447" s="35"/>
      <c r="S447" s="35"/>
      <c r="T447" s="35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F447" s="35"/>
      <c r="AG447" s="35"/>
      <c r="AH447" s="35"/>
      <c r="AI447" s="35"/>
      <c r="AJ447" s="35"/>
      <c r="AK447" s="35"/>
      <c r="AL447" s="35"/>
      <c r="AM447" s="35"/>
    </row>
    <row r="448" spans="1:39" s="14" customFormat="1" ht="47.25" x14ac:dyDescent="0.25">
      <c r="A448" s="33" t="s">
        <v>462</v>
      </c>
      <c r="B448" s="48" t="s">
        <v>463</v>
      </c>
      <c r="C448" s="49"/>
      <c r="D448" s="48"/>
      <c r="E448" s="48"/>
      <c r="F448" s="50">
        <f>F449</f>
        <v>4687.1000000000004</v>
      </c>
      <c r="G448" s="50">
        <f>G449</f>
        <v>9355.7999999999993</v>
      </c>
      <c r="H448" s="50">
        <f>H449</f>
        <v>2245.6999999999998</v>
      </c>
      <c r="I448" s="35"/>
      <c r="J448" s="35"/>
      <c r="K448" s="35"/>
      <c r="L448" s="35"/>
      <c r="M448" s="35"/>
      <c r="N448" s="35"/>
      <c r="O448" s="35"/>
      <c r="P448" s="35"/>
      <c r="Q448" s="35"/>
      <c r="R448" s="35"/>
      <c r="S448" s="35"/>
      <c r="T448" s="35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F448" s="35"/>
      <c r="AG448" s="35"/>
      <c r="AH448" s="35"/>
      <c r="AI448" s="35"/>
      <c r="AJ448" s="35"/>
      <c r="AK448" s="35"/>
      <c r="AL448" s="35"/>
      <c r="AM448" s="35"/>
    </row>
    <row r="449" spans="1:39" s="28" customFormat="1" ht="63" x14ac:dyDescent="0.25">
      <c r="A449" s="30" t="s">
        <v>464</v>
      </c>
      <c r="B449" s="38" t="s">
        <v>463</v>
      </c>
      <c r="C449" s="39" t="s">
        <v>54</v>
      </c>
      <c r="D449" s="38" t="s">
        <v>26</v>
      </c>
      <c r="E449" s="38" t="s">
        <v>38</v>
      </c>
      <c r="F449" s="40">
        <v>4687.1000000000004</v>
      </c>
      <c r="G449" s="40">
        <v>9355.7999999999993</v>
      </c>
      <c r="H449" s="40">
        <v>2245.6999999999998</v>
      </c>
      <c r="I449" s="51"/>
      <c r="J449" s="51"/>
      <c r="K449" s="51"/>
      <c r="L449" s="51"/>
      <c r="M449" s="51"/>
      <c r="N449" s="51"/>
      <c r="O449" s="51"/>
      <c r="P449" s="51"/>
      <c r="Q449" s="51"/>
      <c r="R449" s="51"/>
      <c r="S449" s="51"/>
      <c r="T449" s="51"/>
      <c r="U449" s="51"/>
      <c r="V449" s="51"/>
      <c r="W449" s="51"/>
      <c r="X449" s="51"/>
      <c r="Y449" s="51"/>
      <c r="Z449" s="51"/>
      <c r="AA449" s="51"/>
      <c r="AB449" s="51"/>
      <c r="AC449" s="51"/>
      <c r="AD449" s="51"/>
      <c r="AE449" s="51"/>
      <c r="AF449" s="51"/>
      <c r="AG449" s="51"/>
      <c r="AH449" s="51"/>
      <c r="AI449" s="51"/>
      <c r="AJ449" s="51"/>
      <c r="AK449" s="51"/>
      <c r="AL449" s="51"/>
      <c r="AM449" s="51"/>
    </row>
    <row r="450" spans="1:39" s="14" customFormat="1" ht="31.5" x14ac:dyDescent="0.25">
      <c r="A450" s="32" t="s">
        <v>465</v>
      </c>
      <c r="B450" s="45" t="s">
        <v>466</v>
      </c>
      <c r="C450" s="46"/>
      <c r="D450" s="45"/>
      <c r="E450" s="45"/>
      <c r="F450" s="47">
        <f>F451</f>
        <v>4361.5999999999995</v>
      </c>
      <c r="G450" s="47">
        <f t="shared" ref="G450:H450" si="139">G451</f>
        <v>5733.2</v>
      </c>
      <c r="H450" s="47">
        <f t="shared" si="139"/>
        <v>5764.4</v>
      </c>
      <c r="I450" s="35"/>
      <c r="J450" s="35"/>
      <c r="K450" s="35"/>
      <c r="L450" s="35"/>
      <c r="M450" s="35"/>
      <c r="N450" s="35"/>
      <c r="O450" s="35"/>
      <c r="P450" s="35"/>
      <c r="Q450" s="35"/>
      <c r="R450" s="35"/>
      <c r="S450" s="35"/>
      <c r="T450" s="35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F450" s="35"/>
      <c r="AG450" s="35"/>
      <c r="AH450" s="35"/>
      <c r="AI450" s="35"/>
      <c r="AJ450" s="35"/>
      <c r="AK450" s="35"/>
      <c r="AL450" s="35"/>
      <c r="AM450" s="35"/>
    </row>
    <row r="451" spans="1:39" s="14" customFormat="1" ht="15.75" x14ac:dyDescent="0.25">
      <c r="A451" s="33" t="s">
        <v>287</v>
      </c>
      <c r="B451" s="48" t="s">
        <v>467</v>
      </c>
      <c r="C451" s="49"/>
      <c r="D451" s="48"/>
      <c r="E451" s="48"/>
      <c r="F451" s="50">
        <f>F452+F454+F456</f>
        <v>4361.5999999999995</v>
      </c>
      <c r="G451" s="50">
        <f t="shared" ref="G451:H451" si="140">G452+G454+G456</f>
        <v>5733.2</v>
      </c>
      <c r="H451" s="50">
        <f t="shared" si="140"/>
        <v>5764.4</v>
      </c>
      <c r="I451" s="35"/>
      <c r="J451" s="35"/>
      <c r="K451" s="35"/>
      <c r="L451" s="35"/>
      <c r="M451" s="35"/>
      <c r="N451" s="35"/>
      <c r="O451" s="35"/>
      <c r="P451" s="35"/>
      <c r="Q451" s="35"/>
      <c r="R451" s="35"/>
      <c r="S451" s="35"/>
      <c r="T451" s="35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F451" s="35"/>
      <c r="AG451" s="35"/>
      <c r="AH451" s="35"/>
      <c r="AI451" s="35"/>
      <c r="AJ451" s="35"/>
      <c r="AK451" s="35"/>
      <c r="AL451" s="35"/>
      <c r="AM451" s="35"/>
    </row>
    <row r="452" spans="1:39" s="14" customFormat="1" ht="78.75" x14ac:dyDescent="0.25">
      <c r="A452" s="55" t="s">
        <v>468</v>
      </c>
      <c r="B452" s="48" t="s">
        <v>469</v>
      </c>
      <c r="C452" s="49"/>
      <c r="D452" s="48"/>
      <c r="E452" s="48"/>
      <c r="F452" s="50">
        <f>F453</f>
        <v>2842.6</v>
      </c>
      <c r="G452" s="50">
        <f t="shared" ref="G452:H452" si="141">G453</f>
        <v>2842.6</v>
      </c>
      <c r="H452" s="50">
        <f t="shared" si="141"/>
        <v>2842.6</v>
      </c>
      <c r="I452" s="35"/>
      <c r="J452" s="35"/>
      <c r="K452" s="35"/>
      <c r="L452" s="35"/>
      <c r="M452" s="35"/>
      <c r="N452" s="35"/>
      <c r="O452" s="35"/>
      <c r="P452" s="35"/>
      <c r="Q452" s="35"/>
      <c r="R452" s="35"/>
      <c r="S452" s="35"/>
      <c r="T452" s="35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F452" s="35"/>
      <c r="AG452" s="35"/>
      <c r="AH452" s="35"/>
      <c r="AI452" s="35"/>
      <c r="AJ452" s="35"/>
      <c r="AK452" s="35"/>
      <c r="AL452" s="35"/>
      <c r="AM452" s="35"/>
    </row>
    <row r="453" spans="1:39" s="28" customFormat="1" ht="94.5" x14ac:dyDescent="0.25">
      <c r="A453" s="53" t="s">
        <v>470</v>
      </c>
      <c r="B453" s="38" t="s">
        <v>469</v>
      </c>
      <c r="C453" s="39" t="s">
        <v>54</v>
      </c>
      <c r="D453" s="38" t="s">
        <v>26</v>
      </c>
      <c r="E453" s="38" t="s">
        <v>34</v>
      </c>
      <c r="F453" s="40">
        <v>2842.6</v>
      </c>
      <c r="G453" s="40">
        <v>2842.6</v>
      </c>
      <c r="H453" s="40">
        <v>2842.6</v>
      </c>
      <c r="I453" s="51"/>
      <c r="J453" s="51"/>
      <c r="K453" s="51"/>
      <c r="L453" s="51"/>
      <c r="M453" s="51"/>
      <c r="N453" s="51"/>
      <c r="O453" s="51"/>
      <c r="P453" s="51"/>
      <c r="Q453" s="51"/>
      <c r="R453" s="51"/>
      <c r="S453" s="51"/>
      <c r="T453" s="51"/>
      <c r="U453" s="51"/>
      <c r="V453" s="51"/>
      <c r="W453" s="51"/>
      <c r="X453" s="51"/>
      <c r="Y453" s="51"/>
      <c r="Z453" s="51"/>
      <c r="AA453" s="51"/>
      <c r="AB453" s="51"/>
      <c r="AC453" s="51"/>
      <c r="AD453" s="51"/>
      <c r="AE453" s="51"/>
      <c r="AF453" s="51"/>
      <c r="AG453" s="51"/>
      <c r="AH453" s="51"/>
      <c r="AI453" s="51"/>
      <c r="AJ453" s="51"/>
      <c r="AK453" s="51"/>
      <c r="AL453" s="51"/>
      <c r="AM453" s="51"/>
    </row>
    <row r="454" spans="1:39" s="14" customFormat="1" ht="47.25" x14ac:dyDescent="0.25">
      <c r="A454" s="33" t="s">
        <v>471</v>
      </c>
      <c r="B454" s="48" t="s">
        <v>472</v>
      </c>
      <c r="C454" s="49"/>
      <c r="D454" s="48"/>
      <c r="E454" s="48"/>
      <c r="F454" s="50">
        <f>F455</f>
        <v>843.3</v>
      </c>
      <c r="G454" s="50">
        <f t="shared" ref="G454:H454" si="142">G455</f>
        <v>843.3</v>
      </c>
      <c r="H454" s="50">
        <f t="shared" si="142"/>
        <v>843.3</v>
      </c>
      <c r="I454" s="35"/>
      <c r="J454" s="35"/>
      <c r="K454" s="35"/>
      <c r="L454" s="35"/>
      <c r="M454" s="35"/>
      <c r="N454" s="35"/>
      <c r="O454" s="35"/>
      <c r="P454" s="35"/>
      <c r="Q454" s="35"/>
      <c r="R454" s="35"/>
      <c r="S454" s="35"/>
      <c r="T454" s="35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F454" s="35"/>
      <c r="AG454" s="35"/>
      <c r="AH454" s="35"/>
      <c r="AI454" s="35"/>
      <c r="AJ454" s="35"/>
      <c r="AK454" s="35"/>
      <c r="AL454" s="35"/>
      <c r="AM454" s="35"/>
    </row>
    <row r="455" spans="1:39" s="28" customFormat="1" ht="63" x14ac:dyDescent="0.25">
      <c r="A455" s="30" t="s">
        <v>473</v>
      </c>
      <c r="B455" s="38" t="s">
        <v>472</v>
      </c>
      <c r="C455" s="39" t="s">
        <v>13</v>
      </c>
      <c r="D455" s="38" t="s">
        <v>14</v>
      </c>
      <c r="E455" s="38" t="s">
        <v>19</v>
      </c>
      <c r="F455" s="40">
        <v>843.3</v>
      </c>
      <c r="G455" s="40">
        <v>843.3</v>
      </c>
      <c r="H455" s="40">
        <v>843.3</v>
      </c>
      <c r="I455" s="51"/>
      <c r="J455" s="51"/>
      <c r="K455" s="51"/>
      <c r="L455" s="51"/>
      <c r="M455" s="51"/>
      <c r="N455" s="51"/>
      <c r="O455" s="51"/>
      <c r="P455" s="51"/>
      <c r="Q455" s="51"/>
      <c r="R455" s="51"/>
      <c r="S455" s="51"/>
      <c r="T455" s="51"/>
      <c r="U455" s="51"/>
      <c r="V455" s="51"/>
      <c r="W455" s="51"/>
      <c r="X455" s="51"/>
      <c r="Y455" s="51"/>
      <c r="Z455" s="51"/>
      <c r="AA455" s="51"/>
      <c r="AB455" s="51"/>
      <c r="AC455" s="51"/>
      <c r="AD455" s="51"/>
      <c r="AE455" s="51"/>
      <c r="AF455" s="51"/>
      <c r="AG455" s="51"/>
      <c r="AH455" s="51"/>
      <c r="AI455" s="51"/>
      <c r="AJ455" s="51"/>
      <c r="AK455" s="51"/>
      <c r="AL455" s="51"/>
      <c r="AM455" s="51"/>
    </row>
    <row r="456" spans="1:39" s="14" customFormat="1" ht="31.5" x14ac:dyDescent="0.25">
      <c r="A456" s="33" t="s">
        <v>474</v>
      </c>
      <c r="B456" s="48" t="s">
        <v>475</v>
      </c>
      <c r="C456" s="49"/>
      <c r="D456" s="48"/>
      <c r="E456" s="48"/>
      <c r="F456" s="50">
        <f>F457</f>
        <v>675.7</v>
      </c>
      <c r="G456" s="50">
        <f t="shared" ref="G456:H456" si="143">G457</f>
        <v>2047.3</v>
      </c>
      <c r="H456" s="50">
        <f t="shared" si="143"/>
        <v>2078.5</v>
      </c>
      <c r="I456" s="35"/>
      <c r="J456" s="35"/>
      <c r="K456" s="35"/>
      <c r="L456" s="35"/>
      <c r="M456" s="35"/>
      <c r="N456" s="35"/>
      <c r="O456" s="35"/>
      <c r="P456" s="35"/>
      <c r="Q456" s="35"/>
      <c r="R456" s="35"/>
      <c r="S456" s="35"/>
      <c r="T456" s="35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F456" s="35"/>
      <c r="AG456" s="35"/>
      <c r="AH456" s="35"/>
      <c r="AI456" s="35"/>
      <c r="AJ456" s="35"/>
      <c r="AK456" s="35"/>
      <c r="AL456" s="35"/>
      <c r="AM456" s="35"/>
    </row>
    <row r="457" spans="1:39" s="28" customFormat="1" ht="47.25" x14ac:dyDescent="0.25">
      <c r="A457" s="30" t="s">
        <v>476</v>
      </c>
      <c r="B457" s="38" t="s">
        <v>475</v>
      </c>
      <c r="C457" s="39" t="s">
        <v>54</v>
      </c>
      <c r="D457" s="38" t="s">
        <v>26</v>
      </c>
      <c r="E457" s="38" t="s">
        <v>34</v>
      </c>
      <c r="F457" s="40">
        <v>675.7</v>
      </c>
      <c r="G457" s="40">
        <v>2047.3</v>
      </c>
      <c r="H457" s="40">
        <v>2078.5</v>
      </c>
      <c r="I457" s="51"/>
      <c r="J457" s="51"/>
      <c r="K457" s="51"/>
      <c r="L457" s="51"/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  <c r="X457" s="51"/>
      <c r="Y457" s="51"/>
      <c r="Z457" s="51"/>
      <c r="AA457" s="51"/>
      <c r="AB457" s="51"/>
      <c r="AC457" s="51"/>
      <c r="AD457" s="51"/>
      <c r="AE457" s="51"/>
      <c r="AF457" s="51"/>
      <c r="AG457" s="51"/>
      <c r="AH457" s="51"/>
      <c r="AI457" s="51"/>
      <c r="AJ457" s="51"/>
      <c r="AK457" s="51"/>
      <c r="AL457" s="51"/>
      <c r="AM457" s="51"/>
    </row>
    <row r="458" spans="1:39" s="34" customFormat="1" ht="31.5" x14ac:dyDescent="0.25">
      <c r="A458" s="32" t="s">
        <v>477</v>
      </c>
      <c r="B458" s="45" t="s">
        <v>478</v>
      </c>
      <c r="C458" s="46"/>
      <c r="D458" s="45"/>
      <c r="E458" s="45"/>
      <c r="F458" s="47">
        <f>F459</f>
        <v>132305.29999999999</v>
      </c>
      <c r="G458" s="47">
        <f t="shared" ref="G458:H458" si="144">G459</f>
        <v>0</v>
      </c>
      <c r="H458" s="47">
        <f t="shared" si="144"/>
        <v>0</v>
      </c>
      <c r="I458" s="35"/>
      <c r="J458" s="35"/>
      <c r="K458" s="35"/>
      <c r="L458" s="35"/>
      <c r="M458" s="35"/>
      <c r="N458" s="35"/>
      <c r="O458" s="35"/>
      <c r="P458" s="35"/>
      <c r="Q458" s="35"/>
      <c r="R458" s="35"/>
      <c r="S458" s="35"/>
      <c r="T458" s="35"/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F458" s="35"/>
      <c r="AG458" s="35"/>
      <c r="AH458" s="35"/>
      <c r="AI458" s="35"/>
      <c r="AJ458" s="35"/>
      <c r="AK458" s="35"/>
      <c r="AL458" s="35"/>
      <c r="AM458" s="35"/>
    </row>
    <row r="459" spans="1:39" s="34" customFormat="1" ht="31.5" x14ac:dyDescent="0.25">
      <c r="A459" s="33" t="s">
        <v>479</v>
      </c>
      <c r="B459" s="48" t="s">
        <v>480</v>
      </c>
      <c r="C459" s="49"/>
      <c r="D459" s="48"/>
      <c r="E459" s="48"/>
      <c r="F459" s="50">
        <f>F462+F460+F464</f>
        <v>132305.29999999999</v>
      </c>
      <c r="G459" s="50">
        <f t="shared" ref="G459:H459" si="145">G462</f>
        <v>0</v>
      </c>
      <c r="H459" s="50">
        <f t="shared" si="145"/>
        <v>0</v>
      </c>
      <c r="I459" s="35"/>
      <c r="J459" s="35"/>
      <c r="K459" s="35"/>
      <c r="L459" s="35"/>
      <c r="M459" s="35"/>
      <c r="N459" s="35"/>
      <c r="O459" s="35"/>
      <c r="P459" s="35"/>
      <c r="Q459" s="35"/>
      <c r="R459" s="35"/>
      <c r="S459" s="35"/>
      <c r="T459" s="35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F459" s="35"/>
      <c r="AG459" s="35"/>
      <c r="AH459" s="35"/>
      <c r="AI459" s="35"/>
      <c r="AJ459" s="35"/>
      <c r="AK459" s="35"/>
      <c r="AL459" s="35"/>
      <c r="AM459" s="35"/>
    </row>
    <row r="460" spans="1:39" s="34" customFormat="1" ht="31.5" x14ac:dyDescent="0.25">
      <c r="A460" s="33" t="s">
        <v>677</v>
      </c>
      <c r="B460" s="48" t="s">
        <v>676</v>
      </c>
      <c r="C460" s="49"/>
      <c r="D460" s="48"/>
      <c r="E460" s="48"/>
      <c r="F460" s="50">
        <f>F461</f>
        <v>105738.4</v>
      </c>
      <c r="G460" s="50">
        <f t="shared" ref="G460:H464" si="146">G461</f>
        <v>0</v>
      </c>
      <c r="H460" s="50">
        <f t="shared" si="146"/>
        <v>0</v>
      </c>
      <c r="I460" s="35"/>
      <c r="J460" s="35"/>
      <c r="K460" s="35"/>
      <c r="L460" s="35"/>
      <c r="M460" s="35"/>
      <c r="N460" s="35"/>
      <c r="O460" s="35"/>
      <c r="P460" s="35"/>
      <c r="Q460" s="35"/>
      <c r="R460" s="35"/>
      <c r="S460" s="35"/>
      <c r="T460" s="35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F460" s="35"/>
      <c r="AG460" s="35"/>
      <c r="AH460" s="35"/>
      <c r="AI460" s="35"/>
      <c r="AJ460" s="35"/>
      <c r="AK460" s="35"/>
      <c r="AL460" s="35"/>
      <c r="AM460" s="35"/>
    </row>
    <row r="461" spans="1:39" s="36" customFormat="1" ht="47.25" x14ac:dyDescent="0.25">
      <c r="A461" s="30" t="s">
        <v>737</v>
      </c>
      <c r="B461" s="38" t="s">
        <v>676</v>
      </c>
      <c r="C461" s="39">
        <v>500</v>
      </c>
      <c r="D461" s="38" t="s">
        <v>392</v>
      </c>
      <c r="E461" s="38" t="s">
        <v>34</v>
      </c>
      <c r="F461" s="40">
        <v>105738.4</v>
      </c>
      <c r="G461" s="40">
        <v>0</v>
      </c>
      <c r="H461" s="40">
        <v>0</v>
      </c>
      <c r="I461" s="51"/>
      <c r="J461" s="51"/>
      <c r="K461" s="51"/>
      <c r="L461" s="51"/>
      <c r="M461" s="51"/>
      <c r="N461" s="51"/>
      <c r="O461" s="51"/>
      <c r="P461" s="51"/>
      <c r="Q461" s="51"/>
      <c r="R461" s="51"/>
      <c r="S461" s="51"/>
      <c r="T461" s="51"/>
      <c r="U461" s="51"/>
      <c r="V461" s="51"/>
      <c r="W461" s="51"/>
      <c r="X461" s="51"/>
      <c r="Y461" s="51"/>
      <c r="Z461" s="51"/>
      <c r="AA461" s="51"/>
      <c r="AB461" s="51"/>
      <c r="AC461" s="51"/>
      <c r="AD461" s="51"/>
      <c r="AE461" s="51"/>
      <c r="AF461" s="51"/>
      <c r="AG461" s="51"/>
      <c r="AH461" s="51"/>
      <c r="AI461" s="51"/>
      <c r="AJ461" s="51"/>
      <c r="AK461" s="51"/>
      <c r="AL461" s="51"/>
      <c r="AM461" s="51"/>
    </row>
    <row r="462" spans="1:39" s="34" customFormat="1" ht="31.5" x14ac:dyDescent="0.25">
      <c r="A462" s="33" t="s">
        <v>481</v>
      </c>
      <c r="B462" s="48" t="s">
        <v>482</v>
      </c>
      <c r="C462" s="49"/>
      <c r="D462" s="48"/>
      <c r="E462" s="48"/>
      <c r="F462" s="50">
        <f>F463</f>
        <v>26434.6</v>
      </c>
      <c r="G462" s="50">
        <f t="shared" si="146"/>
        <v>0</v>
      </c>
      <c r="H462" s="50">
        <f t="shared" si="146"/>
        <v>0</v>
      </c>
      <c r="I462" s="35"/>
      <c r="J462" s="35"/>
      <c r="K462" s="35"/>
      <c r="L462" s="35"/>
      <c r="M462" s="35"/>
      <c r="N462" s="35"/>
      <c r="O462" s="35"/>
      <c r="P462" s="35"/>
      <c r="Q462" s="35"/>
      <c r="R462" s="35"/>
      <c r="S462" s="35"/>
      <c r="T462" s="35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F462" s="35"/>
      <c r="AG462" s="35"/>
      <c r="AH462" s="35"/>
      <c r="AI462" s="35"/>
      <c r="AJ462" s="35"/>
      <c r="AK462" s="35"/>
      <c r="AL462" s="35"/>
      <c r="AM462" s="35"/>
    </row>
    <row r="463" spans="1:39" s="36" customFormat="1" ht="31.5" x14ac:dyDescent="0.25">
      <c r="A463" s="30" t="s">
        <v>738</v>
      </c>
      <c r="B463" s="38" t="s">
        <v>482</v>
      </c>
      <c r="C463" s="39">
        <v>500</v>
      </c>
      <c r="D463" s="38" t="s">
        <v>392</v>
      </c>
      <c r="E463" s="38" t="s">
        <v>34</v>
      </c>
      <c r="F463" s="40">
        <v>26434.6</v>
      </c>
      <c r="G463" s="40">
        <v>0</v>
      </c>
      <c r="H463" s="40">
        <v>0</v>
      </c>
      <c r="I463" s="51"/>
      <c r="J463" s="51"/>
      <c r="K463" s="51"/>
      <c r="L463" s="51"/>
      <c r="M463" s="51"/>
      <c r="N463" s="51"/>
      <c r="O463" s="51"/>
      <c r="P463" s="51"/>
      <c r="Q463" s="51"/>
      <c r="R463" s="51"/>
      <c r="S463" s="51"/>
      <c r="T463" s="51"/>
      <c r="U463" s="51"/>
      <c r="V463" s="51"/>
      <c r="W463" s="51"/>
      <c r="X463" s="51"/>
      <c r="Y463" s="51"/>
      <c r="Z463" s="51"/>
      <c r="AA463" s="51"/>
      <c r="AB463" s="51"/>
      <c r="AC463" s="51"/>
      <c r="AD463" s="51"/>
      <c r="AE463" s="51"/>
      <c r="AF463" s="51"/>
      <c r="AG463" s="51"/>
      <c r="AH463" s="51"/>
      <c r="AI463" s="51"/>
      <c r="AJ463" s="51"/>
      <c r="AK463" s="51"/>
      <c r="AL463" s="51"/>
      <c r="AM463" s="51"/>
    </row>
    <row r="464" spans="1:39" s="34" customFormat="1" ht="31.5" x14ac:dyDescent="0.25">
      <c r="A464" s="33" t="s">
        <v>735</v>
      </c>
      <c r="B464" s="48" t="s">
        <v>736</v>
      </c>
      <c r="C464" s="49"/>
      <c r="D464" s="48"/>
      <c r="E464" s="48"/>
      <c r="F464" s="50">
        <f>F465</f>
        <v>132.30000000000001</v>
      </c>
      <c r="G464" s="50">
        <f t="shared" si="146"/>
        <v>0</v>
      </c>
      <c r="H464" s="50">
        <f t="shared" si="146"/>
        <v>0</v>
      </c>
      <c r="I464" s="35"/>
      <c r="J464" s="35"/>
      <c r="K464" s="35"/>
      <c r="L464" s="35"/>
      <c r="M464" s="35"/>
      <c r="N464" s="35"/>
      <c r="O464" s="35"/>
      <c r="P464" s="35"/>
      <c r="Q464" s="35"/>
      <c r="R464" s="35"/>
      <c r="S464" s="35"/>
      <c r="T464" s="35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F464" s="35"/>
      <c r="AG464" s="35"/>
      <c r="AH464" s="35"/>
      <c r="AI464" s="35"/>
      <c r="AJ464" s="35"/>
      <c r="AK464" s="35"/>
      <c r="AL464" s="35"/>
      <c r="AM464" s="35"/>
    </row>
    <row r="465" spans="1:39" s="36" customFormat="1" ht="31.5" x14ac:dyDescent="0.25">
      <c r="A465" s="30" t="s">
        <v>739</v>
      </c>
      <c r="B465" s="38" t="s">
        <v>736</v>
      </c>
      <c r="C465" s="39">
        <v>500</v>
      </c>
      <c r="D465" s="38" t="s">
        <v>392</v>
      </c>
      <c r="E465" s="38" t="s">
        <v>34</v>
      </c>
      <c r="F465" s="40">
        <v>132.30000000000001</v>
      </c>
      <c r="G465" s="40">
        <v>0</v>
      </c>
      <c r="H465" s="40">
        <v>0</v>
      </c>
      <c r="I465" s="51"/>
      <c r="J465" s="51"/>
      <c r="K465" s="51"/>
      <c r="L465" s="51"/>
      <c r="M465" s="51"/>
      <c r="N465" s="51"/>
      <c r="O465" s="51"/>
      <c r="P465" s="51"/>
      <c r="Q465" s="51"/>
      <c r="R465" s="51"/>
      <c r="S465" s="51"/>
      <c r="T465" s="51"/>
      <c r="U465" s="51"/>
      <c r="V465" s="51"/>
      <c r="W465" s="51"/>
      <c r="X465" s="51"/>
      <c r="Y465" s="51"/>
      <c r="Z465" s="51"/>
      <c r="AA465" s="51"/>
      <c r="AB465" s="51"/>
      <c r="AC465" s="51"/>
      <c r="AD465" s="51"/>
      <c r="AE465" s="51"/>
      <c r="AF465" s="51"/>
      <c r="AG465" s="51"/>
      <c r="AH465" s="51"/>
      <c r="AI465" s="51"/>
      <c r="AJ465" s="51"/>
      <c r="AK465" s="51"/>
      <c r="AL465" s="51"/>
      <c r="AM465" s="51"/>
    </row>
    <row r="466" spans="1:39" s="14" customFormat="1" ht="47.25" x14ac:dyDescent="0.25">
      <c r="A466" s="32" t="s">
        <v>483</v>
      </c>
      <c r="B466" s="45" t="s">
        <v>484</v>
      </c>
      <c r="C466" s="46"/>
      <c r="D466" s="45"/>
      <c r="E466" s="45"/>
      <c r="F466" s="47">
        <f>F467</f>
        <v>0</v>
      </c>
      <c r="G466" s="47">
        <f t="shared" ref="G466:H468" si="147">G467</f>
        <v>3359.3</v>
      </c>
      <c r="H466" s="47">
        <f t="shared" si="147"/>
        <v>5282</v>
      </c>
      <c r="I466" s="35"/>
      <c r="J466" s="35"/>
      <c r="K466" s="35"/>
      <c r="L466" s="35"/>
      <c r="M466" s="35"/>
      <c r="N466" s="35"/>
      <c r="O466" s="35"/>
      <c r="P466" s="35"/>
      <c r="Q466" s="35"/>
      <c r="R466" s="35"/>
      <c r="S466" s="35"/>
      <c r="T466" s="35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F466" s="35"/>
      <c r="AG466" s="35"/>
      <c r="AH466" s="35"/>
      <c r="AI466" s="35"/>
      <c r="AJ466" s="35"/>
      <c r="AK466" s="35"/>
      <c r="AL466" s="35"/>
      <c r="AM466" s="35"/>
    </row>
    <row r="467" spans="1:39" s="14" customFormat="1" ht="15.75" x14ac:dyDescent="0.25">
      <c r="A467" s="33" t="s">
        <v>287</v>
      </c>
      <c r="B467" s="48" t="s">
        <v>485</v>
      </c>
      <c r="C467" s="49"/>
      <c r="D467" s="48"/>
      <c r="E467" s="48"/>
      <c r="F467" s="50">
        <f>F468</f>
        <v>0</v>
      </c>
      <c r="G467" s="50">
        <f t="shared" si="147"/>
        <v>3359.3</v>
      </c>
      <c r="H467" s="50">
        <f t="shared" si="147"/>
        <v>5282</v>
      </c>
      <c r="I467" s="35"/>
      <c r="J467" s="35"/>
      <c r="K467" s="35"/>
      <c r="L467" s="35"/>
      <c r="M467" s="35"/>
      <c r="N467" s="35"/>
      <c r="O467" s="35"/>
      <c r="P467" s="35"/>
      <c r="Q467" s="35"/>
      <c r="R467" s="35"/>
      <c r="S467" s="35"/>
      <c r="T467" s="35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F467" s="35"/>
      <c r="AG467" s="35"/>
      <c r="AH467" s="35"/>
      <c r="AI467" s="35"/>
      <c r="AJ467" s="35"/>
      <c r="AK467" s="35"/>
      <c r="AL467" s="35"/>
      <c r="AM467" s="35"/>
    </row>
    <row r="468" spans="1:39" s="14" customFormat="1" ht="31.5" x14ac:dyDescent="0.25">
      <c r="A468" s="33" t="s">
        <v>486</v>
      </c>
      <c r="B468" s="48" t="s">
        <v>487</v>
      </c>
      <c r="C468" s="49"/>
      <c r="D468" s="48"/>
      <c r="E468" s="48"/>
      <c r="F468" s="50">
        <f>F469</f>
        <v>0</v>
      </c>
      <c r="G468" s="50">
        <f t="shared" si="147"/>
        <v>3359.3</v>
      </c>
      <c r="H468" s="50">
        <f t="shared" si="147"/>
        <v>5282</v>
      </c>
      <c r="I468" s="35"/>
      <c r="J468" s="35"/>
      <c r="K468" s="35"/>
      <c r="L468" s="35"/>
      <c r="M468" s="35"/>
      <c r="N468" s="35"/>
      <c r="O468" s="35"/>
      <c r="P468" s="35"/>
      <c r="Q468" s="35"/>
      <c r="R468" s="35"/>
      <c r="S468" s="35"/>
      <c r="T468" s="35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F468" s="35"/>
      <c r="AG468" s="35"/>
      <c r="AH468" s="35"/>
      <c r="AI468" s="35"/>
      <c r="AJ468" s="35"/>
      <c r="AK468" s="35"/>
      <c r="AL468" s="35"/>
      <c r="AM468" s="35"/>
    </row>
    <row r="469" spans="1:39" s="28" customFormat="1" ht="47.25" x14ac:dyDescent="0.25">
      <c r="A469" s="30" t="s">
        <v>488</v>
      </c>
      <c r="B469" s="38" t="s">
        <v>487</v>
      </c>
      <c r="C469" s="39" t="s">
        <v>54</v>
      </c>
      <c r="D469" s="38" t="s">
        <v>26</v>
      </c>
      <c r="E469" s="38" t="s">
        <v>38</v>
      </c>
      <c r="F469" s="40"/>
      <c r="G469" s="40">
        <v>3359.3</v>
      </c>
      <c r="H469" s="40">
        <v>5282</v>
      </c>
      <c r="I469" s="51"/>
      <c r="J469" s="51"/>
      <c r="K469" s="51"/>
      <c r="L469" s="51"/>
      <c r="M469" s="51"/>
      <c r="N469" s="51"/>
      <c r="O469" s="51"/>
      <c r="P469" s="51"/>
      <c r="Q469" s="51"/>
      <c r="R469" s="51"/>
      <c r="S469" s="51"/>
      <c r="T469" s="51"/>
      <c r="U469" s="51"/>
      <c r="V469" s="51"/>
      <c r="W469" s="51"/>
      <c r="X469" s="51"/>
      <c r="Y469" s="51"/>
      <c r="Z469" s="51"/>
      <c r="AA469" s="51"/>
      <c r="AB469" s="51"/>
      <c r="AC469" s="51"/>
      <c r="AD469" s="51"/>
      <c r="AE469" s="51"/>
      <c r="AF469" s="51"/>
      <c r="AG469" s="51"/>
      <c r="AH469" s="51"/>
      <c r="AI469" s="51"/>
      <c r="AJ469" s="51"/>
      <c r="AK469" s="51"/>
      <c r="AL469" s="51"/>
      <c r="AM469" s="51"/>
    </row>
    <row r="470" spans="1:39" s="34" customFormat="1" ht="47.25" x14ac:dyDescent="0.25">
      <c r="A470" s="32" t="s">
        <v>489</v>
      </c>
      <c r="B470" s="45" t="s">
        <v>490</v>
      </c>
      <c r="C470" s="46"/>
      <c r="D470" s="45"/>
      <c r="E470" s="45"/>
      <c r="F470" s="47">
        <f>F471+F474</f>
        <v>271</v>
      </c>
      <c r="G470" s="47">
        <f t="shared" ref="G470:H470" si="148">G471+G474</f>
        <v>0</v>
      </c>
      <c r="H470" s="47">
        <f t="shared" si="148"/>
        <v>0</v>
      </c>
      <c r="I470" s="35"/>
      <c r="J470" s="35"/>
      <c r="K470" s="35"/>
      <c r="L470" s="35"/>
      <c r="M470" s="35"/>
      <c r="N470" s="35"/>
      <c r="O470" s="35"/>
      <c r="P470" s="35"/>
      <c r="Q470" s="35"/>
      <c r="R470" s="35"/>
      <c r="S470" s="35"/>
      <c r="T470" s="35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F470" s="35"/>
      <c r="AG470" s="35"/>
      <c r="AH470" s="35"/>
      <c r="AI470" s="35"/>
      <c r="AJ470" s="35"/>
      <c r="AK470" s="35"/>
      <c r="AL470" s="35"/>
      <c r="AM470" s="35"/>
    </row>
    <row r="471" spans="1:39" s="34" customFormat="1" ht="15.75" x14ac:dyDescent="0.25">
      <c r="A471" s="33" t="s">
        <v>171</v>
      </c>
      <c r="B471" s="48" t="s">
        <v>491</v>
      </c>
      <c r="C471" s="49"/>
      <c r="D471" s="48"/>
      <c r="E471" s="48"/>
      <c r="F471" s="50">
        <f>F472</f>
        <v>217</v>
      </c>
      <c r="G471" s="50">
        <f t="shared" ref="G471:H471" si="149">G472</f>
        <v>0</v>
      </c>
      <c r="H471" s="50">
        <f t="shared" si="149"/>
        <v>0</v>
      </c>
      <c r="I471" s="35"/>
      <c r="J471" s="35"/>
      <c r="K471" s="35"/>
      <c r="L471" s="35"/>
      <c r="M471" s="35"/>
      <c r="N471" s="35"/>
      <c r="O471" s="35"/>
      <c r="P471" s="35"/>
      <c r="Q471" s="35"/>
      <c r="R471" s="35"/>
      <c r="S471" s="35"/>
      <c r="T471" s="35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F471" s="35"/>
      <c r="AG471" s="35"/>
      <c r="AH471" s="35"/>
      <c r="AI471" s="35"/>
      <c r="AJ471" s="35"/>
      <c r="AK471" s="35"/>
      <c r="AL471" s="35"/>
      <c r="AM471" s="35"/>
    </row>
    <row r="472" spans="1:39" s="34" customFormat="1" ht="47.25" x14ac:dyDescent="0.25">
      <c r="A472" s="33" t="s">
        <v>492</v>
      </c>
      <c r="B472" s="48" t="s">
        <v>493</v>
      </c>
      <c r="C472" s="49"/>
      <c r="D472" s="48"/>
      <c r="E472" s="48"/>
      <c r="F472" s="50">
        <f>F473</f>
        <v>217</v>
      </c>
      <c r="G472" s="50">
        <f t="shared" ref="G472:H472" si="150">G473</f>
        <v>0</v>
      </c>
      <c r="H472" s="50">
        <f t="shared" si="150"/>
        <v>0</v>
      </c>
      <c r="I472" s="35"/>
      <c r="J472" s="35"/>
      <c r="K472" s="35"/>
      <c r="L472" s="35"/>
      <c r="M472" s="35"/>
      <c r="N472" s="35"/>
      <c r="O472" s="35"/>
      <c r="P472" s="35"/>
      <c r="Q472" s="35"/>
      <c r="R472" s="35"/>
      <c r="S472" s="35"/>
      <c r="T472" s="35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F472" s="35"/>
      <c r="AG472" s="35"/>
      <c r="AH472" s="35"/>
      <c r="AI472" s="35"/>
      <c r="AJ472" s="35"/>
      <c r="AK472" s="35"/>
      <c r="AL472" s="35"/>
      <c r="AM472" s="35"/>
    </row>
    <row r="473" spans="1:39" s="36" customFormat="1" ht="47.25" x14ac:dyDescent="0.25">
      <c r="A473" s="30" t="s">
        <v>494</v>
      </c>
      <c r="B473" s="38" t="s">
        <v>493</v>
      </c>
      <c r="C473" s="39" t="s">
        <v>33</v>
      </c>
      <c r="D473" s="38" t="s">
        <v>19</v>
      </c>
      <c r="E473" s="38" t="s">
        <v>110</v>
      </c>
      <c r="F473" s="40">
        <v>217</v>
      </c>
      <c r="G473" s="40">
        <v>0</v>
      </c>
      <c r="H473" s="40">
        <v>0</v>
      </c>
      <c r="I473" s="51"/>
      <c r="J473" s="51"/>
      <c r="K473" s="51"/>
      <c r="L473" s="51"/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  <c r="X473" s="51"/>
      <c r="Y473" s="51"/>
      <c r="Z473" s="51"/>
      <c r="AA473" s="51"/>
      <c r="AB473" s="51"/>
      <c r="AC473" s="51"/>
      <c r="AD473" s="51"/>
      <c r="AE473" s="51"/>
      <c r="AF473" s="51"/>
      <c r="AG473" s="51"/>
      <c r="AH473" s="51"/>
      <c r="AI473" s="51"/>
      <c r="AJ473" s="51"/>
      <c r="AK473" s="51"/>
      <c r="AL473" s="51"/>
      <c r="AM473" s="51"/>
    </row>
    <row r="474" spans="1:39" s="34" customFormat="1" ht="31.5" x14ac:dyDescent="0.25">
      <c r="A474" s="33" t="s">
        <v>740</v>
      </c>
      <c r="B474" s="48" t="s">
        <v>741</v>
      </c>
      <c r="C474" s="49"/>
      <c r="D474" s="48"/>
      <c r="E474" s="48"/>
      <c r="F474" s="50">
        <f>F475</f>
        <v>54</v>
      </c>
      <c r="G474" s="50">
        <f t="shared" ref="G474:H474" si="151">G475</f>
        <v>0</v>
      </c>
      <c r="H474" s="50">
        <f t="shared" si="151"/>
        <v>0</v>
      </c>
      <c r="I474" s="35"/>
      <c r="J474" s="35"/>
      <c r="K474" s="35"/>
      <c r="L474" s="35"/>
      <c r="M474" s="35"/>
      <c r="N474" s="35"/>
      <c r="O474" s="35"/>
      <c r="P474" s="35"/>
      <c r="Q474" s="35"/>
      <c r="R474" s="35"/>
      <c r="S474" s="35"/>
      <c r="T474" s="35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F474" s="35"/>
      <c r="AG474" s="35"/>
      <c r="AH474" s="35"/>
      <c r="AI474" s="35"/>
      <c r="AJ474" s="35"/>
      <c r="AK474" s="35"/>
      <c r="AL474" s="35"/>
      <c r="AM474" s="35"/>
    </row>
    <row r="475" spans="1:39" s="36" customFormat="1" ht="47.25" x14ac:dyDescent="0.25">
      <c r="A475" s="30" t="s">
        <v>742</v>
      </c>
      <c r="B475" s="38" t="s">
        <v>741</v>
      </c>
      <c r="C475" s="39">
        <v>600</v>
      </c>
      <c r="D475" s="38" t="s">
        <v>19</v>
      </c>
      <c r="E475" s="38" t="s">
        <v>392</v>
      </c>
      <c r="F475" s="40">
        <v>54</v>
      </c>
      <c r="G475" s="40">
        <v>0</v>
      </c>
      <c r="H475" s="40">
        <v>0</v>
      </c>
      <c r="I475" s="51"/>
      <c r="J475" s="51"/>
      <c r="K475" s="51"/>
      <c r="L475" s="51"/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  <c r="X475" s="51"/>
      <c r="Y475" s="51"/>
      <c r="Z475" s="51"/>
      <c r="AA475" s="51"/>
      <c r="AB475" s="51"/>
      <c r="AC475" s="51"/>
      <c r="AD475" s="51"/>
      <c r="AE475" s="51"/>
      <c r="AF475" s="51"/>
      <c r="AG475" s="51"/>
      <c r="AH475" s="51"/>
      <c r="AI475" s="51"/>
      <c r="AJ475" s="51"/>
      <c r="AK475" s="51"/>
      <c r="AL475" s="51"/>
      <c r="AM475" s="51"/>
    </row>
    <row r="476" spans="1:39" s="36" customFormat="1" ht="31.5" x14ac:dyDescent="0.25">
      <c r="A476" s="41" t="s">
        <v>835</v>
      </c>
      <c r="B476" s="42" t="s">
        <v>836</v>
      </c>
      <c r="C476" s="43"/>
      <c r="D476" s="42"/>
      <c r="E476" s="42"/>
      <c r="F476" s="44">
        <f>F477+F478+F479+F480+F481</f>
        <v>1590.7000000000003</v>
      </c>
      <c r="G476" s="44">
        <f t="shared" ref="G476:H476" si="152">G477+G478+G479+G480+G481</f>
        <v>983</v>
      </c>
      <c r="H476" s="44">
        <f t="shared" si="152"/>
        <v>0</v>
      </c>
      <c r="I476" s="51"/>
      <c r="J476" s="51"/>
      <c r="K476" s="51"/>
      <c r="L476" s="51"/>
      <c r="M476" s="51"/>
      <c r="N476" s="51"/>
      <c r="O476" s="51"/>
      <c r="P476" s="51"/>
      <c r="Q476" s="51"/>
      <c r="R476" s="51"/>
      <c r="S476" s="51"/>
      <c r="T476" s="51"/>
      <c r="U476" s="51"/>
      <c r="V476" s="51"/>
      <c r="W476" s="51"/>
      <c r="X476" s="51"/>
      <c r="Y476" s="51"/>
      <c r="Z476" s="51"/>
      <c r="AA476" s="51"/>
      <c r="AB476" s="51"/>
      <c r="AC476" s="51"/>
      <c r="AD476" s="51"/>
      <c r="AE476" s="51"/>
      <c r="AF476" s="51"/>
      <c r="AG476" s="51"/>
      <c r="AH476" s="51"/>
      <c r="AI476" s="51"/>
      <c r="AJ476" s="51"/>
      <c r="AK476" s="51"/>
      <c r="AL476" s="51"/>
      <c r="AM476" s="51"/>
    </row>
    <row r="477" spans="1:39" s="36" customFormat="1" ht="47.25" x14ac:dyDescent="0.25">
      <c r="A477" s="30" t="s">
        <v>837</v>
      </c>
      <c r="B477" s="38" t="s">
        <v>838</v>
      </c>
      <c r="C477" s="39">
        <v>200</v>
      </c>
      <c r="D477" s="38" t="s">
        <v>34</v>
      </c>
      <c r="E477" s="38" t="s">
        <v>308</v>
      </c>
      <c r="F477" s="40">
        <v>616.20000000000005</v>
      </c>
      <c r="G477" s="40"/>
      <c r="H477" s="40"/>
      <c r="I477" s="51"/>
      <c r="J477" s="51"/>
      <c r="K477" s="51"/>
      <c r="L477" s="51"/>
      <c r="M477" s="51"/>
      <c r="N477" s="51"/>
      <c r="O477" s="51"/>
      <c r="P477" s="51"/>
      <c r="Q477" s="51"/>
      <c r="R477" s="51"/>
      <c r="S477" s="51"/>
      <c r="T477" s="51"/>
      <c r="U477" s="51"/>
      <c r="V477" s="51"/>
      <c r="W477" s="51"/>
      <c r="X477" s="51"/>
      <c r="Y477" s="51"/>
      <c r="Z477" s="51"/>
      <c r="AA477" s="51"/>
      <c r="AB477" s="51"/>
      <c r="AC477" s="51"/>
      <c r="AD477" s="51"/>
      <c r="AE477" s="51"/>
      <c r="AF477" s="51"/>
      <c r="AG477" s="51"/>
      <c r="AH477" s="51"/>
      <c r="AI477" s="51"/>
      <c r="AJ477" s="51"/>
      <c r="AK477" s="51"/>
      <c r="AL477" s="51"/>
      <c r="AM477" s="51"/>
    </row>
    <row r="478" spans="1:39" s="36" customFormat="1" ht="31.5" x14ac:dyDescent="0.25">
      <c r="A478" s="30" t="s">
        <v>839</v>
      </c>
      <c r="B478" s="38" t="s">
        <v>840</v>
      </c>
      <c r="C478" s="39">
        <v>200</v>
      </c>
      <c r="D478" s="38" t="s">
        <v>34</v>
      </c>
      <c r="E478" s="38" t="s">
        <v>308</v>
      </c>
      <c r="F478" s="40">
        <v>194.9</v>
      </c>
      <c r="G478" s="40"/>
      <c r="H478" s="40"/>
      <c r="I478" s="51"/>
      <c r="J478" s="51"/>
      <c r="K478" s="51"/>
      <c r="L478" s="51"/>
      <c r="M478" s="51"/>
      <c r="N478" s="51"/>
      <c r="O478" s="51"/>
      <c r="P478" s="51"/>
      <c r="Q478" s="51"/>
      <c r="R478" s="51"/>
      <c r="S478" s="51"/>
      <c r="T478" s="51"/>
      <c r="U478" s="51"/>
      <c r="V478" s="51"/>
      <c r="W478" s="51"/>
      <c r="X478" s="51"/>
      <c r="Y478" s="51"/>
      <c r="Z478" s="51"/>
      <c r="AA478" s="51"/>
      <c r="AB478" s="51"/>
      <c r="AC478" s="51"/>
      <c r="AD478" s="51"/>
      <c r="AE478" s="51"/>
      <c r="AF478" s="51"/>
      <c r="AG478" s="51"/>
      <c r="AH478" s="51"/>
      <c r="AI478" s="51"/>
      <c r="AJ478" s="51"/>
      <c r="AK478" s="51"/>
      <c r="AL478" s="51"/>
      <c r="AM478" s="51"/>
    </row>
    <row r="479" spans="1:39" s="36" customFormat="1" ht="31.5" x14ac:dyDescent="0.25">
      <c r="A479" s="30" t="s">
        <v>841</v>
      </c>
      <c r="B479" s="38" t="s">
        <v>842</v>
      </c>
      <c r="C479" s="39">
        <v>200</v>
      </c>
      <c r="D479" s="38" t="s">
        <v>34</v>
      </c>
      <c r="E479" s="38" t="s">
        <v>308</v>
      </c>
      <c r="F479" s="40">
        <v>38.700000000000003</v>
      </c>
      <c r="G479" s="40">
        <v>383.8</v>
      </c>
      <c r="H479" s="40"/>
      <c r="I479" s="51"/>
      <c r="J479" s="51"/>
      <c r="K479" s="51"/>
      <c r="L479" s="51"/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  <c r="X479" s="51"/>
      <c r="Y479" s="51"/>
      <c r="Z479" s="51"/>
      <c r="AA479" s="51"/>
      <c r="AB479" s="51"/>
      <c r="AC479" s="51"/>
      <c r="AD479" s="51"/>
      <c r="AE479" s="51"/>
      <c r="AF479" s="51"/>
      <c r="AG479" s="51"/>
      <c r="AH479" s="51"/>
      <c r="AI479" s="51"/>
      <c r="AJ479" s="51"/>
      <c r="AK479" s="51"/>
      <c r="AL479" s="51"/>
      <c r="AM479" s="51"/>
    </row>
    <row r="480" spans="1:39" s="36" customFormat="1" ht="31.5" x14ac:dyDescent="0.25">
      <c r="A480" s="30" t="s">
        <v>843</v>
      </c>
      <c r="B480" s="38" t="s">
        <v>844</v>
      </c>
      <c r="C480" s="39">
        <v>200</v>
      </c>
      <c r="D480" s="38" t="s">
        <v>34</v>
      </c>
      <c r="E480" s="38" t="s">
        <v>308</v>
      </c>
      <c r="F480" s="40">
        <v>59.2</v>
      </c>
      <c r="G480" s="40"/>
      <c r="H480" s="40"/>
      <c r="I480" s="51"/>
      <c r="J480" s="51"/>
      <c r="K480" s="51"/>
      <c r="L480" s="51"/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  <c r="X480" s="51"/>
      <c r="Y480" s="51"/>
      <c r="Z480" s="51"/>
      <c r="AA480" s="51"/>
      <c r="AB480" s="51"/>
      <c r="AC480" s="51"/>
      <c r="AD480" s="51"/>
      <c r="AE480" s="51"/>
      <c r="AF480" s="51"/>
      <c r="AG480" s="51"/>
      <c r="AH480" s="51"/>
      <c r="AI480" s="51"/>
      <c r="AJ480" s="51"/>
      <c r="AK480" s="51"/>
      <c r="AL480" s="51"/>
      <c r="AM480" s="51"/>
    </row>
    <row r="481" spans="1:39" s="36" customFormat="1" ht="31.5" x14ac:dyDescent="0.25">
      <c r="A481" s="30" t="s">
        <v>845</v>
      </c>
      <c r="B481" s="38" t="s">
        <v>846</v>
      </c>
      <c r="C481" s="39">
        <v>200</v>
      </c>
      <c r="D481" s="38" t="s">
        <v>34</v>
      </c>
      <c r="E481" s="38" t="s">
        <v>308</v>
      </c>
      <c r="F481" s="40">
        <v>681.7</v>
      </c>
      <c r="G481" s="40">
        <v>599.20000000000005</v>
      </c>
      <c r="H481" s="40"/>
      <c r="I481" s="51"/>
      <c r="J481" s="51"/>
      <c r="K481" s="51"/>
      <c r="L481" s="51"/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  <c r="X481" s="51"/>
      <c r="Y481" s="51"/>
      <c r="Z481" s="51"/>
      <c r="AA481" s="51"/>
      <c r="AB481" s="51"/>
      <c r="AC481" s="51"/>
      <c r="AD481" s="51"/>
      <c r="AE481" s="51"/>
      <c r="AF481" s="51"/>
      <c r="AG481" s="51"/>
      <c r="AH481" s="51"/>
      <c r="AI481" s="51"/>
      <c r="AJ481" s="51"/>
      <c r="AK481" s="51"/>
      <c r="AL481" s="51"/>
      <c r="AM481" s="51"/>
    </row>
    <row r="482" spans="1:39" s="36" customFormat="1" ht="31.5" x14ac:dyDescent="0.25">
      <c r="A482" s="41" t="s">
        <v>847</v>
      </c>
      <c r="B482" s="42" t="s">
        <v>848</v>
      </c>
      <c r="C482" s="43"/>
      <c r="D482" s="42"/>
      <c r="E482" s="42"/>
      <c r="F482" s="44">
        <f>F483</f>
        <v>104.5</v>
      </c>
      <c r="G482" s="44"/>
      <c r="H482" s="44"/>
      <c r="I482" s="51"/>
      <c r="J482" s="51"/>
      <c r="K482" s="51"/>
      <c r="L482" s="51"/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  <c r="X482" s="51"/>
      <c r="Y482" s="51"/>
      <c r="Z482" s="51"/>
      <c r="AA482" s="51"/>
      <c r="AB482" s="51"/>
      <c r="AC482" s="51"/>
      <c r="AD482" s="51"/>
      <c r="AE482" s="51"/>
      <c r="AF482" s="51"/>
      <c r="AG482" s="51"/>
      <c r="AH482" s="51"/>
      <c r="AI482" s="51"/>
      <c r="AJ482" s="51"/>
      <c r="AK482" s="51"/>
      <c r="AL482" s="51"/>
      <c r="AM482" s="51"/>
    </row>
    <row r="483" spans="1:39" s="36" customFormat="1" ht="47.25" x14ac:dyDescent="0.25">
      <c r="A483" s="30" t="s">
        <v>558</v>
      </c>
      <c r="B483" s="38" t="s">
        <v>849</v>
      </c>
      <c r="C483" s="39"/>
      <c r="D483" s="38"/>
      <c r="E483" s="38"/>
      <c r="F483" s="40">
        <f>F484</f>
        <v>104.5</v>
      </c>
      <c r="G483" s="40"/>
      <c r="H483" s="40"/>
      <c r="I483" s="51"/>
      <c r="J483" s="51"/>
      <c r="K483" s="51"/>
      <c r="L483" s="51"/>
      <c r="M483" s="51"/>
      <c r="N483" s="51"/>
      <c r="O483" s="51"/>
      <c r="P483" s="51"/>
      <c r="Q483" s="51"/>
      <c r="R483" s="51"/>
      <c r="S483" s="51"/>
      <c r="T483" s="51"/>
      <c r="U483" s="51"/>
      <c r="V483" s="51"/>
      <c r="W483" s="51"/>
      <c r="X483" s="51"/>
      <c r="Y483" s="51"/>
      <c r="Z483" s="51"/>
      <c r="AA483" s="51"/>
      <c r="AB483" s="51"/>
      <c r="AC483" s="51"/>
      <c r="AD483" s="51"/>
      <c r="AE483" s="51"/>
      <c r="AF483" s="51"/>
      <c r="AG483" s="51"/>
      <c r="AH483" s="51"/>
      <c r="AI483" s="51"/>
      <c r="AJ483" s="51"/>
      <c r="AK483" s="51"/>
      <c r="AL483" s="51"/>
      <c r="AM483" s="51"/>
    </row>
    <row r="484" spans="1:39" s="36" customFormat="1" ht="63" x14ac:dyDescent="0.25">
      <c r="A484" s="30" t="s">
        <v>850</v>
      </c>
      <c r="B484" s="38" t="s">
        <v>851</v>
      </c>
      <c r="C484" s="39">
        <v>600</v>
      </c>
      <c r="D484" s="38" t="s">
        <v>34</v>
      </c>
      <c r="E484" s="38" t="s">
        <v>308</v>
      </c>
      <c r="F484" s="40">
        <v>104.5</v>
      </c>
      <c r="G484" s="40"/>
      <c r="H484" s="40"/>
      <c r="I484" s="51"/>
      <c r="J484" s="51"/>
      <c r="K484" s="51"/>
      <c r="L484" s="51"/>
      <c r="M484" s="51"/>
      <c r="N484" s="51"/>
      <c r="O484" s="51"/>
      <c r="P484" s="51"/>
      <c r="Q484" s="51"/>
      <c r="R484" s="51"/>
      <c r="S484" s="51"/>
      <c r="T484" s="51"/>
      <c r="U484" s="51"/>
      <c r="V484" s="51"/>
      <c r="W484" s="51"/>
      <c r="X484" s="51"/>
      <c r="Y484" s="51"/>
      <c r="Z484" s="51"/>
      <c r="AA484" s="51"/>
      <c r="AB484" s="51"/>
      <c r="AC484" s="51"/>
      <c r="AD484" s="51"/>
      <c r="AE484" s="51"/>
      <c r="AF484" s="51"/>
      <c r="AG484" s="51"/>
      <c r="AH484" s="51"/>
      <c r="AI484" s="51"/>
      <c r="AJ484" s="51"/>
      <c r="AK484" s="51"/>
      <c r="AL484" s="51"/>
      <c r="AM484" s="51"/>
    </row>
    <row r="485" spans="1:39" s="14" customFormat="1" ht="15.75" x14ac:dyDescent="0.25">
      <c r="A485" s="32" t="s">
        <v>495</v>
      </c>
      <c r="B485" s="45" t="s">
        <v>496</v>
      </c>
      <c r="C485" s="46"/>
      <c r="D485" s="45"/>
      <c r="E485" s="45"/>
      <c r="F485" s="47">
        <f>F486+F489+F492+F494+F509+F513+F515+F518+F520+F522+F525+F535+F538+F548+F551+F560+F569+F572+F583+F586+F529+F530+F563</f>
        <v>184215.39999999997</v>
      </c>
      <c r="G485" s="47">
        <f>G486+G489+G492+G494+G509+G513+G515+G518+G520+G522+G525+G535+G538+G548+G551+G560+G569+G572+G583+G586+G566</f>
        <v>97998.10000000002</v>
      </c>
      <c r="H485" s="47">
        <f>H486+H489+H492+H494+H509+H513+H515+H518+H520+H522+H525+H535+H538+H548+H551+H560+H569+H572+H583+H586+H566</f>
        <v>111869.6</v>
      </c>
      <c r="I485" s="35"/>
      <c r="J485" s="35"/>
      <c r="K485" s="35"/>
      <c r="L485" s="35"/>
      <c r="M485" s="35"/>
      <c r="N485" s="35"/>
      <c r="O485" s="35"/>
      <c r="P485" s="35"/>
      <c r="Q485" s="35"/>
      <c r="R485" s="35"/>
      <c r="S485" s="35"/>
      <c r="T485" s="35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F485" s="35"/>
      <c r="AG485" s="35"/>
      <c r="AH485" s="35"/>
      <c r="AI485" s="35"/>
      <c r="AJ485" s="35"/>
      <c r="AK485" s="35"/>
      <c r="AL485" s="35"/>
      <c r="AM485" s="35"/>
    </row>
    <row r="486" spans="1:39" s="14" customFormat="1" ht="15.75" x14ac:dyDescent="0.25">
      <c r="A486" s="33" t="s">
        <v>497</v>
      </c>
      <c r="B486" s="48" t="s">
        <v>498</v>
      </c>
      <c r="C486" s="49"/>
      <c r="D486" s="48"/>
      <c r="E486" s="48"/>
      <c r="F486" s="50">
        <f>F487+F488</f>
        <v>307.90000000000003</v>
      </c>
      <c r="G486" s="50">
        <f t="shared" ref="G486:H486" si="153">G487+G488</f>
        <v>307.90000000000003</v>
      </c>
      <c r="H486" s="50">
        <f t="shared" si="153"/>
        <v>307.90000000000003</v>
      </c>
      <c r="I486" s="35"/>
      <c r="J486" s="35"/>
      <c r="K486" s="35"/>
      <c r="L486" s="35"/>
      <c r="M486" s="35"/>
      <c r="N486" s="35"/>
      <c r="O486" s="35"/>
      <c r="P486" s="35"/>
      <c r="Q486" s="35"/>
      <c r="R486" s="35"/>
      <c r="S486" s="35"/>
      <c r="T486" s="35"/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F486" s="35"/>
      <c r="AG486" s="35"/>
      <c r="AH486" s="35"/>
      <c r="AI486" s="35"/>
      <c r="AJ486" s="35"/>
      <c r="AK486" s="35"/>
      <c r="AL486" s="35"/>
      <c r="AM486" s="35"/>
    </row>
    <row r="487" spans="1:39" s="28" customFormat="1" ht="63" x14ac:dyDescent="0.25">
      <c r="A487" s="53" t="s">
        <v>499</v>
      </c>
      <c r="B487" s="38" t="s">
        <v>498</v>
      </c>
      <c r="C487" s="39" t="s">
        <v>25</v>
      </c>
      <c r="D487" s="38" t="s">
        <v>34</v>
      </c>
      <c r="E487" s="38" t="s">
        <v>308</v>
      </c>
      <c r="F487" s="40">
        <v>297.8</v>
      </c>
      <c r="G487" s="40">
        <v>297.8</v>
      </c>
      <c r="H487" s="40">
        <v>297.8</v>
      </c>
      <c r="I487" s="51"/>
      <c r="J487" s="51"/>
      <c r="K487" s="51"/>
      <c r="L487" s="51"/>
      <c r="M487" s="51"/>
      <c r="N487" s="51"/>
      <c r="O487" s="51"/>
      <c r="P487" s="51"/>
      <c r="Q487" s="51"/>
      <c r="R487" s="51"/>
      <c r="S487" s="51"/>
      <c r="T487" s="51"/>
      <c r="U487" s="51"/>
      <c r="V487" s="51"/>
      <c r="W487" s="51"/>
      <c r="X487" s="51"/>
      <c r="Y487" s="51"/>
      <c r="Z487" s="51"/>
      <c r="AA487" s="51"/>
      <c r="AB487" s="51"/>
      <c r="AC487" s="51"/>
      <c r="AD487" s="51"/>
      <c r="AE487" s="51"/>
      <c r="AF487" s="51"/>
      <c r="AG487" s="51"/>
      <c r="AH487" s="51"/>
      <c r="AI487" s="51"/>
      <c r="AJ487" s="51"/>
      <c r="AK487" s="51"/>
      <c r="AL487" s="51"/>
      <c r="AM487" s="51"/>
    </row>
    <row r="488" spans="1:39" s="28" customFormat="1" ht="47.25" x14ac:dyDescent="0.25">
      <c r="A488" s="30" t="s">
        <v>500</v>
      </c>
      <c r="B488" s="38" t="s">
        <v>498</v>
      </c>
      <c r="C488" s="39" t="s">
        <v>54</v>
      </c>
      <c r="D488" s="38" t="s">
        <v>34</v>
      </c>
      <c r="E488" s="38" t="s">
        <v>308</v>
      </c>
      <c r="F488" s="40">
        <v>10.1</v>
      </c>
      <c r="G488" s="40">
        <v>10.1</v>
      </c>
      <c r="H488" s="40">
        <v>10.1</v>
      </c>
      <c r="I488" s="51"/>
      <c r="J488" s="51"/>
      <c r="K488" s="51"/>
      <c r="L488" s="51"/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  <c r="X488" s="51"/>
      <c r="Y488" s="51"/>
      <c r="Z488" s="51"/>
      <c r="AA488" s="51"/>
      <c r="AB488" s="51"/>
      <c r="AC488" s="51"/>
      <c r="AD488" s="51"/>
      <c r="AE488" s="51"/>
      <c r="AF488" s="51"/>
      <c r="AG488" s="51"/>
      <c r="AH488" s="51"/>
      <c r="AI488" s="51"/>
      <c r="AJ488" s="51"/>
      <c r="AK488" s="51"/>
      <c r="AL488" s="51"/>
      <c r="AM488" s="51"/>
    </row>
    <row r="489" spans="1:39" s="14" customFormat="1" ht="31.5" x14ac:dyDescent="0.25">
      <c r="A489" s="33" t="s">
        <v>501</v>
      </c>
      <c r="B489" s="48" t="s">
        <v>502</v>
      </c>
      <c r="C489" s="49"/>
      <c r="D489" s="48"/>
      <c r="E489" s="48"/>
      <c r="F489" s="50">
        <f>F490+F491</f>
        <v>265.8</v>
      </c>
      <c r="G489" s="50">
        <f t="shared" ref="G489:H489" si="154">G490+G491</f>
        <v>265.8</v>
      </c>
      <c r="H489" s="50">
        <f t="shared" si="154"/>
        <v>265.8</v>
      </c>
      <c r="I489" s="35"/>
      <c r="J489" s="35"/>
      <c r="K489" s="35"/>
      <c r="L489" s="35"/>
      <c r="M489" s="35"/>
      <c r="N489" s="35"/>
      <c r="O489" s="35"/>
      <c r="P489" s="35"/>
      <c r="Q489" s="35"/>
      <c r="R489" s="35"/>
      <c r="S489" s="35"/>
      <c r="T489" s="35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F489" s="35"/>
      <c r="AG489" s="35"/>
      <c r="AH489" s="35"/>
      <c r="AI489" s="35"/>
      <c r="AJ489" s="35"/>
      <c r="AK489" s="35"/>
      <c r="AL489" s="35"/>
      <c r="AM489" s="35"/>
    </row>
    <row r="490" spans="1:39" s="28" customFormat="1" ht="78.75" x14ac:dyDescent="0.25">
      <c r="A490" s="53" t="s">
        <v>503</v>
      </c>
      <c r="B490" s="38" t="s">
        <v>502</v>
      </c>
      <c r="C490" s="39" t="s">
        <v>25</v>
      </c>
      <c r="D490" s="38" t="s">
        <v>110</v>
      </c>
      <c r="E490" s="38" t="s">
        <v>19</v>
      </c>
      <c r="F490" s="40">
        <v>12.4</v>
      </c>
      <c r="G490" s="40">
        <v>6</v>
      </c>
      <c r="H490" s="40">
        <v>6</v>
      </c>
      <c r="I490" s="51"/>
      <c r="J490" s="51"/>
      <c r="K490" s="51"/>
      <c r="L490" s="51"/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  <c r="X490" s="51"/>
      <c r="Y490" s="51"/>
      <c r="Z490" s="51"/>
      <c r="AA490" s="51"/>
      <c r="AB490" s="51"/>
      <c r="AC490" s="51"/>
      <c r="AD490" s="51"/>
      <c r="AE490" s="51"/>
      <c r="AF490" s="51"/>
      <c r="AG490" s="51"/>
      <c r="AH490" s="51"/>
      <c r="AI490" s="51"/>
      <c r="AJ490" s="51"/>
      <c r="AK490" s="51"/>
      <c r="AL490" s="51"/>
      <c r="AM490" s="51"/>
    </row>
    <row r="491" spans="1:39" s="28" customFormat="1" ht="47.25" x14ac:dyDescent="0.25">
      <c r="A491" s="30" t="s">
        <v>504</v>
      </c>
      <c r="B491" s="38" t="s">
        <v>502</v>
      </c>
      <c r="C491" s="39" t="s">
        <v>54</v>
      </c>
      <c r="D491" s="38" t="s">
        <v>110</v>
      </c>
      <c r="E491" s="38" t="s">
        <v>19</v>
      </c>
      <c r="F491" s="40">
        <v>253.4</v>
      </c>
      <c r="G491" s="40">
        <v>259.8</v>
      </c>
      <c r="H491" s="40">
        <v>259.8</v>
      </c>
      <c r="I491" s="51"/>
      <c r="J491" s="51"/>
      <c r="K491" s="51"/>
      <c r="L491" s="51"/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  <c r="X491" s="51"/>
      <c r="Y491" s="51"/>
      <c r="Z491" s="51"/>
      <c r="AA491" s="51"/>
      <c r="AB491" s="51"/>
      <c r="AC491" s="51"/>
      <c r="AD491" s="51"/>
      <c r="AE491" s="51"/>
      <c r="AF491" s="51"/>
      <c r="AG491" s="51"/>
      <c r="AH491" s="51"/>
      <c r="AI491" s="51"/>
      <c r="AJ491" s="51"/>
      <c r="AK491" s="51"/>
      <c r="AL491" s="51"/>
      <c r="AM491" s="51"/>
    </row>
    <row r="492" spans="1:39" s="14" customFormat="1" ht="15.75" x14ac:dyDescent="0.25">
      <c r="A492" s="33" t="s">
        <v>505</v>
      </c>
      <c r="B492" s="48" t="s">
        <v>506</v>
      </c>
      <c r="C492" s="49"/>
      <c r="D492" s="48"/>
      <c r="E492" s="48"/>
      <c r="F492" s="50">
        <f>F493</f>
        <v>1835.9</v>
      </c>
      <c r="G492" s="50">
        <f t="shared" ref="G492:H492" si="155">G493</f>
        <v>1684.9</v>
      </c>
      <c r="H492" s="50">
        <f t="shared" si="155"/>
        <v>1684.9</v>
      </c>
      <c r="I492" s="35"/>
      <c r="J492" s="35"/>
      <c r="K492" s="35"/>
      <c r="L492" s="35"/>
      <c r="M492" s="35"/>
      <c r="N492" s="35"/>
      <c r="O492" s="35"/>
      <c r="P492" s="35"/>
      <c r="Q492" s="35"/>
      <c r="R492" s="35"/>
      <c r="S492" s="35"/>
      <c r="T492" s="35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F492" s="35"/>
      <c r="AG492" s="35"/>
      <c r="AH492" s="35"/>
      <c r="AI492" s="35"/>
      <c r="AJ492" s="35"/>
      <c r="AK492" s="35"/>
      <c r="AL492" s="35"/>
      <c r="AM492" s="35"/>
    </row>
    <row r="493" spans="1:39" s="28" customFormat="1" ht="63" x14ac:dyDescent="0.25">
      <c r="A493" s="30" t="s">
        <v>507</v>
      </c>
      <c r="B493" s="38" t="s">
        <v>506</v>
      </c>
      <c r="C493" s="39" t="s">
        <v>25</v>
      </c>
      <c r="D493" s="38" t="s">
        <v>34</v>
      </c>
      <c r="E493" s="38" t="s">
        <v>38</v>
      </c>
      <c r="F493" s="40">
        <v>1835.9</v>
      </c>
      <c r="G493" s="40">
        <v>1684.9</v>
      </c>
      <c r="H493" s="40">
        <v>1684.9</v>
      </c>
      <c r="I493" s="51"/>
      <c r="J493" s="51"/>
      <c r="K493" s="51"/>
      <c r="L493" s="51"/>
      <c r="M493" s="51"/>
      <c r="N493" s="51"/>
      <c r="O493" s="51"/>
      <c r="P493" s="51"/>
      <c r="Q493" s="51"/>
      <c r="R493" s="51"/>
      <c r="S493" s="51"/>
      <c r="T493" s="51"/>
      <c r="U493" s="51"/>
      <c r="V493" s="51"/>
      <c r="W493" s="51"/>
      <c r="X493" s="51"/>
      <c r="Y493" s="51"/>
      <c r="Z493" s="51"/>
      <c r="AA493" s="51"/>
      <c r="AB493" s="51"/>
      <c r="AC493" s="51"/>
      <c r="AD493" s="51"/>
      <c r="AE493" s="51"/>
      <c r="AF493" s="51"/>
      <c r="AG493" s="51"/>
      <c r="AH493" s="51"/>
      <c r="AI493" s="51"/>
      <c r="AJ493" s="51"/>
      <c r="AK493" s="51"/>
      <c r="AL493" s="51"/>
      <c r="AM493" s="51"/>
    </row>
    <row r="494" spans="1:39" s="14" customFormat="1" ht="15.75" x14ac:dyDescent="0.25">
      <c r="A494" s="33" t="s">
        <v>275</v>
      </c>
      <c r="B494" s="48" t="s">
        <v>508</v>
      </c>
      <c r="C494" s="49"/>
      <c r="D494" s="48"/>
      <c r="E494" s="48"/>
      <c r="F494" s="50">
        <f>F495+F496+F497+F498+F499+F500+F501+F502+F503+F504+F505+F506+F507+F508</f>
        <v>76911.099999999991</v>
      </c>
      <c r="G494" s="50">
        <f t="shared" ref="G494:H494" si="156">G495+G496+G497+G498+G499+G500+G501+G502+G503+G504</f>
        <v>66100.100000000006</v>
      </c>
      <c r="H494" s="50">
        <f t="shared" si="156"/>
        <v>67396</v>
      </c>
      <c r="I494" s="35"/>
      <c r="J494" s="35"/>
      <c r="K494" s="35"/>
      <c r="L494" s="35"/>
      <c r="M494" s="35"/>
      <c r="N494" s="35"/>
      <c r="O494" s="35"/>
      <c r="P494" s="35"/>
      <c r="Q494" s="35"/>
      <c r="R494" s="35"/>
      <c r="S494" s="35"/>
      <c r="T494" s="35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F494" s="35"/>
      <c r="AG494" s="35"/>
      <c r="AH494" s="35"/>
      <c r="AI494" s="35"/>
      <c r="AJ494" s="35"/>
      <c r="AK494" s="35"/>
      <c r="AL494" s="35"/>
      <c r="AM494" s="35"/>
    </row>
    <row r="495" spans="1:39" s="28" customFormat="1" ht="63" x14ac:dyDescent="0.25">
      <c r="A495" s="30" t="s">
        <v>350</v>
      </c>
      <c r="B495" s="38" t="s">
        <v>508</v>
      </c>
      <c r="C495" s="39" t="s">
        <v>25</v>
      </c>
      <c r="D495" s="38" t="s">
        <v>34</v>
      </c>
      <c r="E495" s="38" t="s">
        <v>15</v>
      </c>
      <c r="F495" s="40">
        <v>2572.8000000000002</v>
      </c>
      <c r="G495" s="40">
        <v>2473.4</v>
      </c>
      <c r="H495" s="40">
        <v>2473.4</v>
      </c>
      <c r="I495" s="51"/>
      <c r="J495" s="51"/>
      <c r="K495" s="51"/>
      <c r="L495" s="51"/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  <c r="X495" s="51"/>
      <c r="Y495" s="51"/>
      <c r="Z495" s="51"/>
      <c r="AA495" s="51"/>
      <c r="AB495" s="51"/>
      <c r="AC495" s="51"/>
      <c r="AD495" s="51"/>
      <c r="AE495" s="51"/>
      <c r="AF495" s="51"/>
      <c r="AG495" s="51"/>
      <c r="AH495" s="51"/>
      <c r="AI495" s="51"/>
      <c r="AJ495" s="51"/>
      <c r="AK495" s="51"/>
      <c r="AL495" s="51"/>
      <c r="AM495" s="51"/>
    </row>
    <row r="496" spans="1:39" s="28" customFormat="1" ht="63" x14ac:dyDescent="0.25">
      <c r="A496" s="30" t="s">
        <v>350</v>
      </c>
      <c r="B496" s="38" t="s">
        <v>508</v>
      </c>
      <c r="C496" s="39" t="s">
        <v>25</v>
      </c>
      <c r="D496" s="38" t="s">
        <v>34</v>
      </c>
      <c r="E496" s="38" t="s">
        <v>19</v>
      </c>
      <c r="F496" s="40">
        <v>32588.3</v>
      </c>
      <c r="G496" s="40">
        <v>30241.3</v>
      </c>
      <c r="H496" s="40">
        <v>31268.400000000001</v>
      </c>
      <c r="I496" s="51"/>
      <c r="J496" s="51"/>
      <c r="K496" s="51"/>
      <c r="L496" s="51"/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  <c r="X496" s="51"/>
      <c r="Y496" s="51"/>
      <c r="Z496" s="51"/>
      <c r="AA496" s="51"/>
      <c r="AB496" s="51"/>
      <c r="AC496" s="51"/>
      <c r="AD496" s="51"/>
      <c r="AE496" s="51"/>
      <c r="AF496" s="51"/>
      <c r="AG496" s="51"/>
      <c r="AH496" s="51"/>
      <c r="AI496" s="51"/>
      <c r="AJ496" s="51"/>
      <c r="AK496" s="51"/>
      <c r="AL496" s="51"/>
      <c r="AM496" s="51"/>
    </row>
    <row r="497" spans="1:39" s="28" customFormat="1" ht="63" x14ac:dyDescent="0.25">
      <c r="A497" s="30" t="s">
        <v>350</v>
      </c>
      <c r="B497" s="38" t="s">
        <v>508</v>
      </c>
      <c r="C497" s="39" t="s">
        <v>25</v>
      </c>
      <c r="D497" s="38" t="s">
        <v>34</v>
      </c>
      <c r="E497" s="38" t="s">
        <v>161</v>
      </c>
      <c r="F497" s="40">
        <v>17154</v>
      </c>
      <c r="G497" s="40">
        <v>12909.2</v>
      </c>
      <c r="H497" s="40">
        <v>16372.6</v>
      </c>
      <c r="I497" s="51"/>
      <c r="J497" s="51"/>
      <c r="K497" s="51"/>
      <c r="L497" s="51"/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  <c r="X497" s="51"/>
      <c r="Y497" s="51"/>
      <c r="Z497" s="51"/>
      <c r="AA497" s="51"/>
      <c r="AB497" s="51"/>
      <c r="AC497" s="51"/>
      <c r="AD497" s="51"/>
      <c r="AE497" s="51"/>
      <c r="AF497" s="51"/>
      <c r="AG497" s="51"/>
      <c r="AH497" s="51"/>
      <c r="AI497" s="51"/>
      <c r="AJ497" s="51"/>
      <c r="AK497" s="51"/>
      <c r="AL497" s="51"/>
      <c r="AM497" s="51"/>
    </row>
    <row r="498" spans="1:39" s="28" customFormat="1" ht="63" x14ac:dyDescent="0.25">
      <c r="A498" s="30" t="s">
        <v>350</v>
      </c>
      <c r="B498" s="38" t="s">
        <v>508</v>
      </c>
      <c r="C498" s="39" t="s">
        <v>25</v>
      </c>
      <c r="D498" s="38" t="s">
        <v>26</v>
      </c>
      <c r="E498" s="38" t="s">
        <v>27</v>
      </c>
      <c r="F498" s="40">
        <v>3327.7</v>
      </c>
      <c r="G498" s="40">
        <v>3249.7</v>
      </c>
      <c r="H498" s="40">
        <v>3249.7</v>
      </c>
      <c r="I498" s="51"/>
      <c r="J498" s="51"/>
      <c r="K498" s="51"/>
      <c r="L498" s="51"/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  <c r="X498" s="51"/>
      <c r="Y498" s="51"/>
      <c r="Z498" s="51"/>
      <c r="AA498" s="51"/>
      <c r="AB498" s="51"/>
      <c r="AC498" s="51"/>
      <c r="AD498" s="51"/>
      <c r="AE498" s="51"/>
      <c r="AF498" s="51"/>
      <c r="AG498" s="51"/>
      <c r="AH498" s="51"/>
      <c r="AI498" s="51"/>
      <c r="AJ498" s="51"/>
      <c r="AK498" s="51"/>
      <c r="AL498" s="51"/>
      <c r="AM498" s="51"/>
    </row>
    <row r="499" spans="1:39" s="28" customFormat="1" ht="63" x14ac:dyDescent="0.25">
      <c r="A499" s="30" t="s">
        <v>350</v>
      </c>
      <c r="B499" s="38" t="s">
        <v>508</v>
      </c>
      <c r="C499" s="39" t="s">
        <v>25</v>
      </c>
      <c r="D499" s="38" t="s">
        <v>110</v>
      </c>
      <c r="E499" s="38" t="s">
        <v>19</v>
      </c>
      <c r="F499" s="40">
        <v>626</v>
      </c>
      <c r="G499" s="40">
        <v>608.9</v>
      </c>
      <c r="H499" s="40">
        <v>608.9</v>
      </c>
      <c r="I499" s="51"/>
      <c r="J499" s="51"/>
      <c r="K499" s="51"/>
      <c r="L499" s="51"/>
      <c r="M499" s="51"/>
      <c r="N499" s="51"/>
      <c r="O499" s="51"/>
      <c r="P499" s="51"/>
      <c r="Q499" s="51"/>
      <c r="R499" s="51"/>
      <c r="S499" s="51"/>
      <c r="T499" s="51"/>
      <c r="U499" s="51"/>
      <c r="V499" s="51"/>
      <c r="W499" s="51"/>
      <c r="X499" s="51"/>
      <c r="Y499" s="51"/>
      <c r="Z499" s="51"/>
      <c r="AA499" s="51"/>
      <c r="AB499" s="51"/>
      <c r="AC499" s="51"/>
      <c r="AD499" s="51"/>
      <c r="AE499" s="51"/>
      <c r="AF499" s="51"/>
      <c r="AG499" s="51"/>
      <c r="AH499" s="51"/>
      <c r="AI499" s="51"/>
      <c r="AJ499" s="51"/>
      <c r="AK499" s="51"/>
      <c r="AL499" s="51"/>
      <c r="AM499" s="51"/>
    </row>
    <row r="500" spans="1:39" s="28" customFormat="1" ht="63" x14ac:dyDescent="0.25">
      <c r="A500" s="30" t="s">
        <v>350</v>
      </c>
      <c r="B500" s="38" t="s">
        <v>508</v>
      </c>
      <c r="C500" s="39" t="s">
        <v>25</v>
      </c>
      <c r="D500" s="38" t="s">
        <v>313</v>
      </c>
      <c r="E500" s="38" t="s">
        <v>392</v>
      </c>
      <c r="F500" s="40">
        <v>4761.7</v>
      </c>
      <c r="G500" s="40">
        <v>4358.8999999999996</v>
      </c>
      <c r="H500" s="40">
        <v>4437.8</v>
      </c>
      <c r="I500" s="51"/>
      <c r="J500" s="51"/>
      <c r="K500" s="51"/>
      <c r="L500" s="51"/>
      <c r="M500" s="51"/>
      <c r="N500" s="51"/>
      <c r="O500" s="51"/>
      <c r="P500" s="51"/>
      <c r="Q500" s="51"/>
      <c r="R500" s="51"/>
      <c r="S500" s="51"/>
      <c r="T500" s="51"/>
      <c r="U500" s="51"/>
      <c r="V500" s="51"/>
      <c r="W500" s="51"/>
      <c r="X500" s="51"/>
      <c r="Y500" s="51"/>
      <c r="Z500" s="51"/>
      <c r="AA500" s="51"/>
      <c r="AB500" s="51"/>
      <c r="AC500" s="51"/>
      <c r="AD500" s="51"/>
      <c r="AE500" s="51"/>
      <c r="AF500" s="51"/>
      <c r="AG500" s="51"/>
      <c r="AH500" s="51"/>
      <c r="AI500" s="51"/>
      <c r="AJ500" s="51"/>
      <c r="AK500" s="51"/>
      <c r="AL500" s="51"/>
      <c r="AM500" s="51"/>
    </row>
    <row r="501" spans="1:39" s="28" customFormat="1" ht="31.5" x14ac:dyDescent="0.25">
      <c r="A501" s="30" t="s">
        <v>351</v>
      </c>
      <c r="B501" s="38" t="s">
        <v>508</v>
      </c>
      <c r="C501" s="39" t="s">
        <v>54</v>
      </c>
      <c r="D501" s="38" t="s">
        <v>34</v>
      </c>
      <c r="E501" s="38" t="s">
        <v>15</v>
      </c>
      <c r="F501" s="40">
        <v>646.70000000000005</v>
      </c>
      <c r="G501" s="40">
        <v>242.4</v>
      </c>
      <c r="H501" s="40">
        <v>272.39999999999998</v>
      </c>
      <c r="I501" s="51"/>
      <c r="J501" s="51"/>
      <c r="K501" s="51"/>
      <c r="L501" s="51"/>
      <c r="M501" s="51"/>
      <c r="N501" s="51"/>
      <c r="O501" s="51"/>
      <c r="P501" s="51"/>
      <c r="Q501" s="51"/>
      <c r="R501" s="51"/>
      <c r="S501" s="51"/>
      <c r="T501" s="51"/>
      <c r="U501" s="51"/>
      <c r="V501" s="51"/>
      <c r="W501" s="51"/>
      <c r="X501" s="51"/>
      <c r="Y501" s="51"/>
      <c r="Z501" s="51"/>
      <c r="AA501" s="51"/>
      <c r="AB501" s="51"/>
      <c r="AC501" s="51"/>
      <c r="AD501" s="51"/>
      <c r="AE501" s="51"/>
      <c r="AF501" s="51"/>
      <c r="AG501" s="51"/>
      <c r="AH501" s="51"/>
      <c r="AI501" s="51"/>
      <c r="AJ501" s="51"/>
      <c r="AK501" s="51"/>
      <c r="AL501" s="51"/>
      <c r="AM501" s="51"/>
    </row>
    <row r="502" spans="1:39" s="28" customFormat="1" ht="31.5" x14ac:dyDescent="0.25">
      <c r="A502" s="30" t="s">
        <v>351</v>
      </c>
      <c r="B502" s="38" t="s">
        <v>508</v>
      </c>
      <c r="C502" s="39" t="s">
        <v>54</v>
      </c>
      <c r="D502" s="38" t="s">
        <v>34</v>
      </c>
      <c r="E502" s="38" t="s">
        <v>19</v>
      </c>
      <c r="F502" s="40">
        <v>7855.8</v>
      </c>
      <c r="G502" s="40">
        <v>5667.6</v>
      </c>
      <c r="H502" s="40">
        <v>6342.4</v>
      </c>
      <c r="I502" s="51"/>
      <c r="J502" s="51"/>
      <c r="K502" s="51"/>
      <c r="L502" s="51"/>
      <c r="M502" s="51"/>
      <c r="N502" s="51"/>
      <c r="O502" s="51"/>
      <c r="P502" s="51"/>
      <c r="Q502" s="51"/>
      <c r="R502" s="51"/>
      <c r="S502" s="51"/>
      <c r="T502" s="51"/>
      <c r="U502" s="51"/>
      <c r="V502" s="51"/>
      <c r="W502" s="51"/>
      <c r="X502" s="51"/>
      <c r="Y502" s="51"/>
      <c r="Z502" s="51"/>
      <c r="AA502" s="51"/>
      <c r="AB502" s="51"/>
      <c r="AC502" s="51"/>
      <c r="AD502" s="51"/>
      <c r="AE502" s="51"/>
      <c r="AF502" s="51"/>
      <c r="AG502" s="51"/>
      <c r="AH502" s="51"/>
      <c r="AI502" s="51"/>
      <c r="AJ502" s="51"/>
      <c r="AK502" s="51"/>
      <c r="AL502" s="51"/>
      <c r="AM502" s="51"/>
    </row>
    <row r="503" spans="1:39" s="28" customFormat="1" ht="31.5" x14ac:dyDescent="0.25">
      <c r="A503" s="30" t="s">
        <v>351</v>
      </c>
      <c r="B503" s="38" t="s">
        <v>508</v>
      </c>
      <c r="C503" s="39" t="s">
        <v>54</v>
      </c>
      <c r="D503" s="38" t="s">
        <v>34</v>
      </c>
      <c r="E503" s="38" t="s">
        <v>161</v>
      </c>
      <c r="F503" s="40">
        <v>6431.6</v>
      </c>
      <c r="G503" s="40">
        <v>5629.6</v>
      </c>
      <c r="H503" s="40">
        <v>1594.7</v>
      </c>
      <c r="I503" s="51"/>
      <c r="J503" s="51"/>
      <c r="K503" s="51"/>
      <c r="L503" s="51"/>
      <c r="M503" s="51"/>
      <c r="N503" s="51"/>
      <c r="O503" s="51"/>
      <c r="P503" s="51"/>
      <c r="Q503" s="51"/>
      <c r="R503" s="51"/>
      <c r="S503" s="51"/>
      <c r="T503" s="51"/>
      <c r="U503" s="51"/>
      <c r="V503" s="51"/>
      <c r="W503" s="51"/>
      <c r="X503" s="51"/>
      <c r="Y503" s="51"/>
      <c r="Z503" s="51"/>
      <c r="AA503" s="51"/>
      <c r="AB503" s="51"/>
      <c r="AC503" s="51"/>
      <c r="AD503" s="51"/>
      <c r="AE503" s="51"/>
      <c r="AF503" s="51"/>
      <c r="AG503" s="51"/>
      <c r="AH503" s="51"/>
      <c r="AI503" s="51"/>
      <c r="AJ503" s="51"/>
      <c r="AK503" s="51"/>
      <c r="AL503" s="51"/>
      <c r="AM503" s="51"/>
    </row>
    <row r="504" spans="1:39" s="28" customFormat="1" ht="31.5" x14ac:dyDescent="0.25">
      <c r="A504" s="30" t="s">
        <v>351</v>
      </c>
      <c r="B504" s="38" t="s">
        <v>508</v>
      </c>
      <c r="C504" s="39" t="s">
        <v>54</v>
      </c>
      <c r="D504" s="38" t="s">
        <v>313</v>
      </c>
      <c r="E504" s="38" t="s">
        <v>392</v>
      </c>
      <c r="F504" s="40">
        <v>736.3</v>
      </c>
      <c r="G504" s="40">
        <v>719.1</v>
      </c>
      <c r="H504" s="40">
        <v>775.7</v>
      </c>
      <c r="I504" s="51"/>
      <c r="J504" s="51"/>
      <c r="K504" s="51"/>
      <c r="L504" s="51"/>
      <c r="M504" s="51"/>
      <c r="N504" s="51"/>
      <c r="O504" s="51"/>
      <c r="P504" s="51"/>
      <c r="Q504" s="51"/>
      <c r="R504" s="51"/>
      <c r="S504" s="51"/>
      <c r="T504" s="51"/>
      <c r="U504" s="51"/>
      <c r="V504" s="51"/>
      <c r="W504" s="51"/>
      <c r="X504" s="51"/>
      <c r="Y504" s="51"/>
      <c r="Z504" s="51"/>
      <c r="AA504" s="51"/>
      <c r="AB504" s="51"/>
      <c r="AC504" s="51"/>
      <c r="AD504" s="51"/>
      <c r="AE504" s="51"/>
      <c r="AF504" s="51"/>
      <c r="AG504" s="51"/>
      <c r="AH504" s="51"/>
      <c r="AI504" s="51"/>
      <c r="AJ504" s="51"/>
      <c r="AK504" s="51"/>
      <c r="AL504" s="51"/>
      <c r="AM504" s="51"/>
    </row>
    <row r="505" spans="1:39" s="28" customFormat="1" ht="31.5" x14ac:dyDescent="0.25">
      <c r="A505" s="56" t="s">
        <v>690</v>
      </c>
      <c r="B505" s="38" t="s">
        <v>508</v>
      </c>
      <c r="C505" s="39">
        <v>300</v>
      </c>
      <c r="D505" s="38" t="s">
        <v>34</v>
      </c>
      <c r="E505" s="38" t="s">
        <v>161</v>
      </c>
      <c r="F505" s="40">
        <v>10</v>
      </c>
      <c r="G505" s="40"/>
      <c r="H505" s="40"/>
      <c r="I505" s="51"/>
      <c r="J505" s="51"/>
      <c r="K505" s="51"/>
      <c r="L505" s="51"/>
      <c r="M505" s="51"/>
      <c r="N505" s="51"/>
      <c r="O505" s="51"/>
      <c r="P505" s="51"/>
      <c r="Q505" s="51"/>
      <c r="R505" s="51"/>
      <c r="S505" s="51"/>
      <c r="T505" s="51"/>
      <c r="U505" s="51"/>
      <c r="V505" s="51"/>
      <c r="W505" s="51"/>
      <c r="X505" s="51"/>
      <c r="Y505" s="51"/>
      <c r="Z505" s="51"/>
      <c r="AA505" s="51"/>
      <c r="AB505" s="51"/>
      <c r="AC505" s="51"/>
      <c r="AD505" s="51"/>
      <c r="AE505" s="51"/>
      <c r="AF505" s="51"/>
      <c r="AG505" s="51"/>
      <c r="AH505" s="51"/>
      <c r="AI505" s="51"/>
      <c r="AJ505" s="51"/>
      <c r="AK505" s="51"/>
      <c r="AL505" s="51"/>
      <c r="AM505" s="51"/>
    </row>
    <row r="506" spans="1:39" s="28" customFormat="1" ht="31.5" x14ac:dyDescent="0.25">
      <c r="A506" s="56" t="s">
        <v>277</v>
      </c>
      <c r="B506" s="38" t="s">
        <v>508</v>
      </c>
      <c r="C506" s="39">
        <v>800</v>
      </c>
      <c r="D506" s="38" t="s">
        <v>34</v>
      </c>
      <c r="E506" s="38" t="s">
        <v>15</v>
      </c>
      <c r="F506" s="40">
        <v>11.2</v>
      </c>
      <c r="G506" s="40"/>
      <c r="H506" s="40"/>
      <c r="I506" s="51"/>
      <c r="J506" s="51"/>
      <c r="K506" s="51"/>
      <c r="L506" s="51"/>
      <c r="M506" s="51"/>
      <c r="N506" s="51"/>
      <c r="O506" s="51"/>
      <c r="P506" s="51"/>
      <c r="Q506" s="51"/>
      <c r="R506" s="51"/>
      <c r="S506" s="51"/>
      <c r="T506" s="51"/>
      <c r="U506" s="51"/>
      <c r="V506" s="51"/>
      <c r="W506" s="51"/>
      <c r="X506" s="51"/>
      <c r="Y506" s="51"/>
      <c r="Z506" s="51"/>
      <c r="AA506" s="51"/>
      <c r="AB506" s="51"/>
      <c r="AC506" s="51"/>
      <c r="AD506" s="51"/>
      <c r="AE506" s="51"/>
      <c r="AF506" s="51"/>
      <c r="AG506" s="51"/>
      <c r="AH506" s="51"/>
      <c r="AI506" s="51"/>
      <c r="AJ506" s="51"/>
      <c r="AK506" s="51"/>
      <c r="AL506" s="51"/>
      <c r="AM506" s="51"/>
    </row>
    <row r="507" spans="1:39" s="28" customFormat="1" ht="31.5" x14ac:dyDescent="0.25">
      <c r="A507" s="56" t="s">
        <v>277</v>
      </c>
      <c r="B507" s="38" t="s">
        <v>508</v>
      </c>
      <c r="C507" s="39">
        <v>800</v>
      </c>
      <c r="D507" s="38" t="s">
        <v>34</v>
      </c>
      <c r="E507" s="38" t="s">
        <v>19</v>
      </c>
      <c r="F507" s="40">
        <v>131.6</v>
      </c>
      <c r="G507" s="40"/>
      <c r="H507" s="40"/>
      <c r="I507" s="51"/>
      <c r="J507" s="51"/>
      <c r="K507" s="51"/>
      <c r="L507" s="51"/>
      <c r="M507" s="51"/>
      <c r="N507" s="51"/>
      <c r="O507" s="51"/>
      <c r="P507" s="51"/>
      <c r="Q507" s="51"/>
      <c r="R507" s="51"/>
      <c r="S507" s="51"/>
      <c r="T507" s="51"/>
      <c r="U507" s="51"/>
      <c r="V507" s="51"/>
      <c r="W507" s="51"/>
      <c r="X507" s="51"/>
      <c r="Y507" s="51"/>
      <c r="Z507" s="51"/>
      <c r="AA507" s="51"/>
      <c r="AB507" s="51"/>
      <c r="AC507" s="51"/>
      <c r="AD507" s="51"/>
      <c r="AE507" s="51"/>
      <c r="AF507" s="51"/>
      <c r="AG507" s="51"/>
      <c r="AH507" s="51"/>
      <c r="AI507" s="51"/>
      <c r="AJ507" s="51"/>
      <c r="AK507" s="51"/>
      <c r="AL507" s="51"/>
      <c r="AM507" s="51"/>
    </row>
    <row r="508" spans="1:39" s="28" customFormat="1" ht="31.5" x14ac:dyDescent="0.25">
      <c r="A508" s="56" t="s">
        <v>277</v>
      </c>
      <c r="B508" s="38" t="s">
        <v>508</v>
      </c>
      <c r="C508" s="39">
        <v>800</v>
      </c>
      <c r="D508" s="38" t="s">
        <v>34</v>
      </c>
      <c r="E508" s="38" t="s">
        <v>161</v>
      </c>
      <c r="F508" s="40">
        <v>57.4</v>
      </c>
      <c r="G508" s="40"/>
      <c r="H508" s="40"/>
      <c r="I508" s="51"/>
      <c r="J508" s="51"/>
      <c r="K508" s="51"/>
      <c r="L508" s="51"/>
      <c r="M508" s="51"/>
      <c r="N508" s="51"/>
      <c r="O508" s="51"/>
      <c r="P508" s="51"/>
      <c r="Q508" s="51"/>
      <c r="R508" s="51"/>
      <c r="S508" s="51"/>
      <c r="T508" s="51"/>
      <c r="U508" s="51"/>
      <c r="V508" s="51"/>
      <c r="W508" s="51"/>
      <c r="X508" s="51"/>
      <c r="Y508" s="51"/>
      <c r="Z508" s="51"/>
      <c r="AA508" s="51"/>
      <c r="AB508" s="51"/>
      <c r="AC508" s="51"/>
      <c r="AD508" s="51"/>
      <c r="AE508" s="51"/>
      <c r="AF508" s="51"/>
      <c r="AG508" s="51"/>
      <c r="AH508" s="51"/>
      <c r="AI508" s="51"/>
      <c r="AJ508" s="51"/>
      <c r="AK508" s="51"/>
      <c r="AL508" s="51"/>
      <c r="AM508" s="51"/>
    </row>
    <row r="509" spans="1:39" s="14" customFormat="1" ht="31.5" x14ac:dyDescent="0.25">
      <c r="A509" s="33" t="s">
        <v>509</v>
      </c>
      <c r="B509" s="48" t="s">
        <v>510</v>
      </c>
      <c r="C509" s="49"/>
      <c r="D509" s="48"/>
      <c r="E509" s="48"/>
      <c r="F509" s="50">
        <f>F510+F511+F512</f>
        <v>1640.8999999999999</v>
      </c>
      <c r="G509" s="50">
        <f t="shared" ref="G509:H509" si="157">G510+G511</f>
        <v>1439.6</v>
      </c>
      <c r="H509" s="50">
        <f t="shared" si="157"/>
        <v>1444.6</v>
      </c>
      <c r="I509" s="35"/>
      <c r="J509" s="35"/>
      <c r="K509" s="35"/>
      <c r="L509" s="35"/>
      <c r="M509" s="35"/>
      <c r="N509" s="3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F509" s="35"/>
      <c r="AG509" s="35"/>
      <c r="AH509" s="35"/>
      <c r="AI509" s="35"/>
      <c r="AJ509" s="35"/>
      <c r="AK509" s="35"/>
      <c r="AL509" s="35"/>
      <c r="AM509" s="35"/>
    </row>
    <row r="510" spans="1:39" s="28" customFormat="1" ht="63" x14ac:dyDescent="0.25">
      <c r="A510" s="53" t="s">
        <v>511</v>
      </c>
      <c r="B510" s="38" t="s">
        <v>510</v>
      </c>
      <c r="C510" s="39" t="s">
        <v>25</v>
      </c>
      <c r="D510" s="38" t="s">
        <v>34</v>
      </c>
      <c r="E510" s="38" t="s">
        <v>161</v>
      </c>
      <c r="F510" s="40">
        <v>1560.7</v>
      </c>
      <c r="G510" s="40">
        <v>1391.8</v>
      </c>
      <c r="H510" s="40">
        <v>1391.8</v>
      </c>
      <c r="I510" s="51"/>
      <c r="J510" s="51"/>
      <c r="K510" s="51"/>
      <c r="L510" s="51"/>
      <c r="M510" s="51"/>
      <c r="N510" s="51"/>
      <c r="O510" s="51"/>
      <c r="P510" s="51"/>
      <c r="Q510" s="51"/>
      <c r="R510" s="51"/>
      <c r="S510" s="51"/>
      <c r="T510" s="51"/>
      <c r="U510" s="51"/>
      <c r="V510" s="51"/>
      <c r="W510" s="51"/>
      <c r="X510" s="51"/>
      <c r="Y510" s="51"/>
      <c r="Z510" s="51"/>
      <c r="AA510" s="51"/>
      <c r="AB510" s="51"/>
      <c r="AC510" s="51"/>
      <c r="AD510" s="51"/>
      <c r="AE510" s="51"/>
      <c r="AF510" s="51"/>
      <c r="AG510" s="51"/>
      <c r="AH510" s="51"/>
      <c r="AI510" s="51"/>
      <c r="AJ510" s="51"/>
      <c r="AK510" s="51"/>
      <c r="AL510" s="51"/>
      <c r="AM510" s="51"/>
    </row>
    <row r="511" spans="1:39" s="28" customFormat="1" ht="47.25" x14ac:dyDescent="0.25">
      <c r="A511" s="30" t="s">
        <v>512</v>
      </c>
      <c r="B511" s="38" t="s">
        <v>510</v>
      </c>
      <c r="C511" s="39" t="s">
        <v>54</v>
      </c>
      <c r="D511" s="38" t="s">
        <v>34</v>
      </c>
      <c r="E511" s="38" t="s">
        <v>161</v>
      </c>
      <c r="F511" s="40">
        <v>68.599999999999994</v>
      </c>
      <c r="G511" s="40">
        <v>47.8</v>
      </c>
      <c r="H511" s="40">
        <v>52.8</v>
      </c>
      <c r="I511" s="51"/>
      <c r="J511" s="51"/>
      <c r="K511" s="51"/>
      <c r="L511" s="51"/>
      <c r="M511" s="51"/>
      <c r="N511" s="51"/>
      <c r="O511" s="51"/>
      <c r="P511" s="51"/>
      <c r="Q511" s="51"/>
      <c r="R511" s="51"/>
      <c r="S511" s="51"/>
      <c r="T511" s="51"/>
      <c r="U511" s="51"/>
      <c r="V511" s="51"/>
      <c r="W511" s="51"/>
      <c r="X511" s="51"/>
      <c r="Y511" s="51"/>
      <c r="Z511" s="51"/>
      <c r="AA511" s="51"/>
      <c r="AB511" s="51"/>
      <c r="AC511" s="51"/>
      <c r="AD511" s="51"/>
      <c r="AE511" s="51"/>
      <c r="AF511" s="51"/>
      <c r="AG511" s="51"/>
      <c r="AH511" s="51"/>
      <c r="AI511" s="51"/>
      <c r="AJ511" s="51"/>
      <c r="AK511" s="51"/>
      <c r="AL511" s="51"/>
      <c r="AM511" s="51"/>
    </row>
    <row r="512" spans="1:39" s="28" customFormat="1" ht="31.5" x14ac:dyDescent="0.25">
      <c r="A512" s="33" t="s">
        <v>852</v>
      </c>
      <c r="B512" s="38" t="s">
        <v>510</v>
      </c>
      <c r="C512" s="39">
        <v>800</v>
      </c>
      <c r="D512" s="38" t="s">
        <v>34</v>
      </c>
      <c r="E512" s="38" t="s">
        <v>161</v>
      </c>
      <c r="F512" s="40">
        <v>11.6</v>
      </c>
      <c r="G512" s="40"/>
      <c r="H512" s="40"/>
      <c r="I512" s="51"/>
      <c r="J512" s="51"/>
      <c r="K512" s="51"/>
      <c r="L512" s="51"/>
      <c r="M512" s="51"/>
      <c r="N512" s="51"/>
      <c r="O512" s="51"/>
      <c r="P512" s="51"/>
      <c r="Q512" s="51"/>
      <c r="R512" s="51"/>
      <c r="S512" s="51"/>
      <c r="T512" s="51"/>
      <c r="U512" s="51"/>
      <c r="V512" s="51"/>
      <c r="W512" s="51"/>
      <c r="X512" s="51"/>
      <c r="Y512" s="51"/>
      <c r="Z512" s="51"/>
      <c r="AA512" s="51"/>
      <c r="AB512" s="51"/>
      <c r="AC512" s="51"/>
      <c r="AD512" s="51"/>
      <c r="AE512" s="51"/>
      <c r="AF512" s="51"/>
      <c r="AG512" s="51"/>
      <c r="AH512" s="51"/>
      <c r="AI512" s="51"/>
      <c r="AJ512" s="51"/>
      <c r="AK512" s="51"/>
      <c r="AL512" s="51"/>
      <c r="AM512" s="51"/>
    </row>
    <row r="513" spans="1:39" s="14" customFormat="1" ht="15.75" x14ac:dyDescent="0.25">
      <c r="A513" s="33" t="s">
        <v>513</v>
      </c>
      <c r="B513" s="48" t="s">
        <v>514</v>
      </c>
      <c r="C513" s="49"/>
      <c r="D513" s="48"/>
      <c r="E513" s="48"/>
      <c r="F513" s="50">
        <f>F514</f>
        <v>1357.5</v>
      </c>
      <c r="G513" s="50">
        <f t="shared" ref="G513:H513" si="158">G514</f>
        <v>1223</v>
      </c>
      <c r="H513" s="50">
        <f t="shared" si="158"/>
        <v>1223</v>
      </c>
      <c r="I513" s="35"/>
      <c r="J513" s="35"/>
      <c r="K513" s="35"/>
      <c r="L513" s="35"/>
      <c r="M513" s="35"/>
      <c r="N513" s="3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F513" s="35"/>
      <c r="AG513" s="35"/>
      <c r="AH513" s="35"/>
      <c r="AI513" s="35"/>
      <c r="AJ513" s="35"/>
      <c r="AK513" s="35"/>
      <c r="AL513" s="35"/>
      <c r="AM513" s="35"/>
    </row>
    <row r="514" spans="1:39" s="28" customFormat="1" ht="63" x14ac:dyDescent="0.25">
      <c r="A514" s="53" t="s">
        <v>515</v>
      </c>
      <c r="B514" s="38" t="s">
        <v>514</v>
      </c>
      <c r="C514" s="39" t="s">
        <v>25</v>
      </c>
      <c r="D514" s="38" t="s">
        <v>34</v>
      </c>
      <c r="E514" s="38" t="s">
        <v>15</v>
      </c>
      <c r="F514" s="40">
        <v>1357.5</v>
      </c>
      <c r="G514" s="40">
        <v>1223</v>
      </c>
      <c r="H514" s="40">
        <v>1223</v>
      </c>
      <c r="I514" s="51"/>
      <c r="J514" s="51"/>
      <c r="K514" s="51"/>
      <c r="L514" s="51"/>
      <c r="M514" s="51"/>
      <c r="N514" s="51"/>
      <c r="O514" s="51"/>
      <c r="P514" s="51"/>
      <c r="Q514" s="51"/>
      <c r="R514" s="51"/>
      <c r="S514" s="51"/>
      <c r="T514" s="51"/>
      <c r="U514" s="51"/>
      <c r="V514" s="51"/>
      <c r="W514" s="51"/>
      <c r="X514" s="51"/>
      <c r="Y514" s="51"/>
      <c r="Z514" s="51"/>
      <c r="AA514" s="51"/>
      <c r="AB514" s="51"/>
      <c r="AC514" s="51"/>
      <c r="AD514" s="51"/>
      <c r="AE514" s="51"/>
      <c r="AF514" s="51"/>
      <c r="AG514" s="51"/>
      <c r="AH514" s="51"/>
      <c r="AI514" s="51"/>
      <c r="AJ514" s="51"/>
      <c r="AK514" s="51"/>
      <c r="AL514" s="51"/>
      <c r="AM514" s="51"/>
    </row>
    <row r="515" spans="1:39" s="14" customFormat="1" ht="15.75" x14ac:dyDescent="0.25">
      <c r="A515" s="33" t="s">
        <v>516</v>
      </c>
      <c r="B515" s="48" t="s">
        <v>517</v>
      </c>
      <c r="C515" s="49"/>
      <c r="D515" s="48"/>
      <c r="E515" s="48"/>
      <c r="F515" s="50">
        <f>F516+F517</f>
        <v>370.79999999999995</v>
      </c>
      <c r="G515" s="50">
        <f t="shared" ref="G515:H515" si="159">G516+G517</f>
        <v>370.8</v>
      </c>
      <c r="H515" s="50">
        <f t="shared" si="159"/>
        <v>370.8</v>
      </c>
      <c r="I515" s="35"/>
      <c r="J515" s="35"/>
      <c r="K515" s="35"/>
      <c r="L515" s="35"/>
      <c r="M515" s="35"/>
      <c r="N515" s="3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F515" s="35"/>
      <c r="AG515" s="35"/>
      <c r="AH515" s="35"/>
      <c r="AI515" s="35"/>
      <c r="AJ515" s="35"/>
      <c r="AK515" s="35"/>
      <c r="AL515" s="35"/>
      <c r="AM515" s="35"/>
    </row>
    <row r="516" spans="1:39" s="28" customFormat="1" ht="63" x14ac:dyDescent="0.25">
      <c r="A516" s="53" t="s">
        <v>518</v>
      </c>
      <c r="B516" s="38" t="s">
        <v>517</v>
      </c>
      <c r="C516" s="39" t="s">
        <v>25</v>
      </c>
      <c r="D516" s="38" t="s">
        <v>19</v>
      </c>
      <c r="E516" s="38" t="s">
        <v>34</v>
      </c>
      <c r="F516" s="40">
        <v>307.39999999999998</v>
      </c>
      <c r="G516" s="40">
        <v>295.10000000000002</v>
      </c>
      <c r="H516" s="40">
        <v>295.10000000000002</v>
      </c>
      <c r="I516" s="51"/>
      <c r="J516" s="51"/>
      <c r="K516" s="51"/>
      <c r="L516" s="51"/>
      <c r="M516" s="51"/>
      <c r="N516" s="51"/>
      <c r="O516" s="51"/>
      <c r="P516" s="51"/>
      <c r="Q516" s="51"/>
      <c r="R516" s="51"/>
      <c r="S516" s="51"/>
      <c r="T516" s="51"/>
      <c r="U516" s="51"/>
      <c r="V516" s="51"/>
      <c r="W516" s="51"/>
      <c r="X516" s="51"/>
      <c r="Y516" s="51"/>
      <c r="Z516" s="51"/>
      <c r="AA516" s="51"/>
      <c r="AB516" s="51"/>
      <c r="AC516" s="51"/>
      <c r="AD516" s="51"/>
      <c r="AE516" s="51"/>
      <c r="AF516" s="51"/>
      <c r="AG516" s="51"/>
      <c r="AH516" s="51"/>
      <c r="AI516" s="51"/>
      <c r="AJ516" s="51"/>
      <c r="AK516" s="51"/>
      <c r="AL516" s="51"/>
      <c r="AM516" s="51"/>
    </row>
    <row r="517" spans="1:39" s="28" customFormat="1" ht="47.25" x14ac:dyDescent="0.25">
      <c r="A517" s="30" t="s">
        <v>519</v>
      </c>
      <c r="B517" s="38" t="s">
        <v>517</v>
      </c>
      <c r="C517" s="39" t="s">
        <v>54</v>
      </c>
      <c r="D517" s="38" t="s">
        <v>19</v>
      </c>
      <c r="E517" s="38" t="s">
        <v>34</v>
      </c>
      <c r="F517" s="40">
        <v>63.4</v>
      </c>
      <c r="G517" s="40">
        <v>75.7</v>
      </c>
      <c r="H517" s="40">
        <v>75.7</v>
      </c>
      <c r="I517" s="51"/>
      <c r="J517" s="51"/>
      <c r="K517" s="51"/>
      <c r="L517" s="51"/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  <c r="X517" s="51"/>
      <c r="Y517" s="51"/>
      <c r="Z517" s="51"/>
      <c r="AA517" s="51"/>
      <c r="AB517" s="51"/>
      <c r="AC517" s="51"/>
      <c r="AD517" s="51"/>
      <c r="AE517" s="51"/>
      <c r="AF517" s="51"/>
      <c r="AG517" s="51"/>
      <c r="AH517" s="51"/>
      <c r="AI517" s="51"/>
      <c r="AJ517" s="51"/>
      <c r="AK517" s="51"/>
      <c r="AL517" s="51"/>
      <c r="AM517" s="51"/>
    </row>
    <row r="518" spans="1:39" s="14" customFormat="1" ht="31.5" x14ac:dyDescent="0.25">
      <c r="A518" s="33" t="s">
        <v>520</v>
      </c>
      <c r="B518" s="48" t="s">
        <v>521</v>
      </c>
      <c r="C518" s="49"/>
      <c r="D518" s="48"/>
      <c r="E518" s="48"/>
      <c r="F518" s="50">
        <f>F519</f>
        <v>1794.7</v>
      </c>
      <c r="G518" s="50">
        <f t="shared" ref="G518:H518" si="160">G519</f>
        <v>1641.8</v>
      </c>
      <c r="H518" s="50">
        <f t="shared" si="160"/>
        <v>1641.8</v>
      </c>
      <c r="I518" s="35"/>
      <c r="J518" s="35"/>
      <c r="K518" s="35"/>
      <c r="L518" s="35"/>
      <c r="M518" s="35"/>
      <c r="N518" s="3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F518" s="35"/>
      <c r="AG518" s="35"/>
      <c r="AH518" s="35"/>
      <c r="AI518" s="35"/>
      <c r="AJ518" s="35"/>
      <c r="AK518" s="35"/>
      <c r="AL518" s="35"/>
      <c r="AM518" s="35"/>
    </row>
    <row r="519" spans="1:39" s="28" customFormat="1" ht="63" x14ac:dyDescent="0.25">
      <c r="A519" s="53" t="s">
        <v>522</v>
      </c>
      <c r="B519" s="38" t="s">
        <v>521</v>
      </c>
      <c r="C519" s="39" t="s">
        <v>25</v>
      </c>
      <c r="D519" s="38" t="s">
        <v>34</v>
      </c>
      <c r="E519" s="38" t="s">
        <v>161</v>
      </c>
      <c r="F519" s="40">
        <v>1794.7</v>
      </c>
      <c r="G519" s="40">
        <v>1641.8</v>
      </c>
      <c r="H519" s="40">
        <v>1641.8</v>
      </c>
      <c r="I519" s="51"/>
      <c r="J519" s="51"/>
      <c r="K519" s="51"/>
      <c r="L519" s="51"/>
      <c r="M519" s="51"/>
      <c r="N519" s="51"/>
      <c r="O519" s="51"/>
      <c r="P519" s="51"/>
      <c r="Q519" s="51"/>
      <c r="R519" s="51"/>
      <c r="S519" s="51"/>
      <c r="T519" s="51"/>
      <c r="U519" s="51"/>
      <c r="V519" s="51"/>
      <c r="W519" s="51"/>
      <c r="X519" s="51"/>
      <c r="Y519" s="51"/>
      <c r="Z519" s="51"/>
      <c r="AA519" s="51"/>
      <c r="AB519" s="51"/>
      <c r="AC519" s="51"/>
      <c r="AD519" s="51"/>
      <c r="AE519" s="51"/>
      <c r="AF519" s="51"/>
      <c r="AG519" s="51"/>
      <c r="AH519" s="51"/>
      <c r="AI519" s="51"/>
      <c r="AJ519" s="51"/>
      <c r="AK519" s="51"/>
      <c r="AL519" s="51"/>
      <c r="AM519" s="51"/>
    </row>
    <row r="520" spans="1:39" s="14" customFormat="1" ht="47.25" x14ac:dyDescent="0.25">
      <c r="A520" s="33" t="s">
        <v>523</v>
      </c>
      <c r="B520" s="48" t="s">
        <v>524</v>
      </c>
      <c r="C520" s="49"/>
      <c r="D520" s="48"/>
      <c r="E520" s="48"/>
      <c r="F520" s="50">
        <f>F521</f>
        <v>3.4</v>
      </c>
      <c r="G520" s="50">
        <f t="shared" ref="G520:H520" si="161">G521</f>
        <v>3.7</v>
      </c>
      <c r="H520" s="50">
        <f t="shared" si="161"/>
        <v>20.8</v>
      </c>
      <c r="I520" s="35"/>
      <c r="J520" s="35"/>
      <c r="K520" s="35"/>
      <c r="L520" s="35"/>
      <c r="M520" s="35"/>
      <c r="N520" s="3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F520" s="35"/>
      <c r="AG520" s="35"/>
      <c r="AH520" s="35"/>
      <c r="AI520" s="35"/>
      <c r="AJ520" s="35"/>
      <c r="AK520" s="35"/>
      <c r="AL520" s="35"/>
      <c r="AM520" s="35"/>
    </row>
    <row r="521" spans="1:39" s="28" customFormat="1" ht="63" x14ac:dyDescent="0.25">
      <c r="A521" s="53" t="s">
        <v>525</v>
      </c>
      <c r="B521" s="38" t="s">
        <v>524</v>
      </c>
      <c r="C521" s="39" t="s">
        <v>54</v>
      </c>
      <c r="D521" s="38" t="s">
        <v>34</v>
      </c>
      <c r="E521" s="38" t="s">
        <v>392</v>
      </c>
      <c r="F521" s="40">
        <v>3.4</v>
      </c>
      <c r="G521" s="40">
        <v>3.7</v>
      </c>
      <c r="H521" s="40">
        <v>20.8</v>
      </c>
      <c r="I521" s="51"/>
      <c r="J521" s="51"/>
      <c r="K521" s="51"/>
      <c r="L521" s="51"/>
      <c r="M521" s="51"/>
      <c r="N521" s="51"/>
      <c r="O521" s="51"/>
      <c r="P521" s="51"/>
      <c r="Q521" s="51"/>
      <c r="R521" s="51"/>
      <c r="S521" s="51"/>
      <c r="T521" s="51"/>
      <c r="U521" s="51"/>
      <c r="V521" s="51"/>
      <c r="W521" s="51"/>
      <c r="X521" s="51"/>
      <c r="Y521" s="51"/>
      <c r="Z521" s="51"/>
      <c r="AA521" s="51"/>
      <c r="AB521" s="51"/>
      <c r="AC521" s="51"/>
      <c r="AD521" s="51"/>
      <c r="AE521" s="51"/>
      <c r="AF521" s="51"/>
      <c r="AG521" s="51"/>
      <c r="AH521" s="51"/>
      <c r="AI521" s="51"/>
      <c r="AJ521" s="51"/>
      <c r="AK521" s="51"/>
      <c r="AL521" s="51"/>
      <c r="AM521" s="51"/>
    </row>
    <row r="522" spans="1:39" s="14" customFormat="1" ht="31.5" x14ac:dyDescent="0.25">
      <c r="A522" s="33" t="s">
        <v>526</v>
      </c>
      <c r="B522" s="48" t="s">
        <v>527</v>
      </c>
      <c r="C522" s="49"/>
      <c r="D522" s="48"/>
      <c r="E522" s="48"/>
      <c r="F522" s="50">
        <f>F523+F524</f>
        <v>2972</v>
      </c>
      <c r="G522" s="50">
        <f t="shared" ref="G522:H522" si="162">G523+G524</f>
        <v>2919</v>
      </c>
      <c r="H522" s="50">
        <f t="shared" si="162"/>
        <v>3034.2</v>
      </c>
      <c r="I522" s="35"/>
      <c r="J522" s="35"/>
      <c r="K522" s="35"/>
      <c r="L522" s="35"/>
      <c r="M522" s="35"/>
      <c r="N522" s="3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F522" s="35"/>
      <c r="AG522" s="35"/>
      <c r="AH522" s="35"/>
      <c r="AI522" s="35"/>
      <c r="AJ522" s="35"/>
      <c r="AK522" s="35"/>
      <c r="AL522" s="35"/>
      <c r="AM522" s="35"/>
    </row>
    <row r="523" spans="1:39" s="28" customFormat="1" ht="78.75" x14ac:dyDescent="0.25">
      <c r="A523" s="53" t="s">
        <v>528</v>
      </c>
      <c r="B523" s="38" t="s">
        <v>527</v>
      </c>
      <c r="C523" s="39" t="s">
        <v>25</v>
      </c>
      <c r="D523" s="38" t="s">
        <v>15</v>
      </c>
      <c r="E523" s="38" t="s">
        <v>19</v>
      </c>
      <c r="F523" s="40">
        <v>2209.6</v>
      </c>
      <c r="G523" s="40">
        <v>1919.6</v>
      </c>
      <c r="H523" s="40">
        <v>1919.6</v>
      </c>
      <c r="I523" s="51"/>
      <c r="J523" s="51"/>
      <c r="K523" s="51"/>
      <c r="L523" s="51"/>
      <c r="M523" s="51"/>
      <c r="N523" s="51"/>
      <c r="O523" s="51"/>
      <c r="P523" s="51"/>
      <c r="Q523" s="51"/>
      <c r="R523" s="51"/>
      <c r="S523" s="51"/>
      <c r="T523" s="51"/>
      <c r="U523" s="51"/>
      <c r="V523" s="51"/>
      <c r="W523" s="51"/>
      <c r="X523" s="51"/>
      <c r="Y523" s="51"/>
      <c r="Z523" s="51"/>
      <c r="AA523" s="51"/>
      <c r="AB523" s="51"/>
      <c r="AC523" s="51"/>
      <c r="AD523" s="51"/>
      <c r="AE523" s="51"/>
      <c r="AF523" s="51"/>
      <c r="AG523" s="51"/>
      <c r="AH523" s="51"/>
      <c r="AI523" s="51"/>
      <c r="AJ523" s="51"/>
      <c r="AK523" s="51"/>
      <c r="AL523" s="51"/>
      <c r="AM523" s="51"/>
    </row>
    <row r="524" spans="1:39" s="28" customFormat="1" ht="47.25" x14ac:dyDescent="0.25">
      <c r="A524" s="30" t="s">
        <v>529</v>
      </c>
      <c r="B524" s="38" t="s">
        <v>527</v>
      </c>
      <c r="C524" s="39" t="s">
        <v>54</v>
      </c>
      <c r="D524" s="38" t="s">
        <v>15</v>
      </c>
      <c r="E524" s="38" t="s">
        <v>19</v>
      </c>
      <c r="F524" s="40">
        <v>762.4</v>
      </c>
      <c r="G524" s="40">
        <v>999.4</v>
      </c>
      <c r="H524" s="40">
        <v>1114.5999999999999</v>
      </c>
      <c r="I524" s="51"/>
      <c r="J524" s="51"/>
      <c r="K524" s="51"/>
      <c r="L524" s="51"/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  <c r="X524" s="51"/>
      <c r="Y524" s="51"/>
      <c r="Z524" s="51"/>
      <c r="AA524" s="51"/>
      <c r="AB524" s="51"/>
      <c r="AC524" s="51"/>
      <c r="AD524" s="51"/>
      <c r="AE524" s="51"/>
      <c r="AF524" s="51"/>
      <c r="AG524" s="51"/>
      <c r="AH524" s="51"/>
      <c r="AI524" s="51"/>
      <c r="AJ524" s="51"/>
      <c r="AK524" s="51"/>
      <c r="AL524" s="51"/>
      <c r="AM524" s="51"/>
    </row>
    <row r="525" spans="1:39" s="14" customFormat="1" ht="31.5" x14ac:dyDescent="0.25">
      <c r="A525" s="33" t="s">
        <v>530</v>
      </c>
      <c r="B525" s="48" t="s">
        <v>531</v>
      </c>
      <c r="C525" s="49"/>
      <c r="D525" s="48"/>
      <c r="E525" s="48"/>
      <c r="F525" s="50">
        <f>F526+F527+F528</f>
        <v>108.99999999999999</v>
      </c>
      <c r="G525" s="50">
        <f t="shared" ref="G525:H525" si="163">G526+G527</f>
        <v>109</v>
      </c>
      <c r="H525" s="50">
        <f t="shared" si="163"/>
        <v>109</v>
      </c>
      <c r="I525" s="35"/>
      <c r="J525" s="35"/>
      <c r="K525" s="35"/>
      <c r="L525" s="35"/>
      <c r="M525" s="35"/>
      <c r="N525" s="3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F525" s="35"/>
      <c r="AG525" s="35"/>
      <c r="AH525" s="35"/>
      <c r="AI525" s="35"/>
      <c r="AJ525" s="35"/>
      <c r="AK525" s="35"/>
      <c r="AL525" s="35"/>
      <c r="AM525" s="35"/>
    </row>
    <row r="526" spans="1:39" s="28" customFormat="1" ht="78.75" x14ac:dyDescent="0.25">
      <c r="A526" s="53" t="s">
        <v>532</v>
      </c>
      <c r="B526" s="38" t="s">
        <v>531</v>
      </c>
      <c r="C526" s="39" t="s">
        <v>25</v>
      </c>
      <c r="D526" s="38" t="s">
        <v>34</v>
      </c>
      <c r="E526" s="38" t="s">
        <v>308</v>
      </c>
      <c r="F526" s="40">
        <v>100.6</v>
      </c>
      <c r="G526" s="40">
        <v>68.900000000000006</v>
      </c>
      <c r="H526" s="40">
        <v>68.900000000000006</v>
      </c>
      <c r="I526" s="51"/>
      <c r="J526" s="51"/>
      <c r="K526" s="51"/>
      <c r="L526" s="51"/>
      <c r="M526" s="51"/>
      <c r="N526" s="51"/>
      <c r="O526" s="51"/>
      <c r="P526" s="51"/>
      <c r="Q526" s="51"/>
      <c r="R526" s="51"/>
      <c r="S526" s="51"/>
      <c r="T526" s="51"/>
      <c r="U526" s="51"/>
      <c r="V526" s="51"/>
      <c r="W526" s="51"/>
      <c r="X526" s="51"/>
      <c r="Y526" s="51"/>
      <c r="Z526" s="51"/>
      <c r="AA526" s="51"/>
      <c r="AB526" s="51"/>
      <c r="AC526" s="51"/>
      <c r="AD526" s="51"/>
      <c r="AE526" s="51"/>
      <c r="AF526" s="51"/>
      <c r="AG526" s="51"/>
      <c r="AH526" s="51"/>
      <c r="AI526" s="51"/>
      <c r="AJ526" s="51"/>
      <c r="AK526" s="51"/>
      <c r="AL526" s="51"/>
      <c r="AM526" s="51"/>
    </row>
    <row r="527" spans="1:39" s="28" customFormat="1" ht="63" x14ac:dyDescent="0.25">
      <c r="A527" s="30" t="s">
        <v>533</v>
      </c>
      <c r="B527" s="38" t="s">
        <v>531</v>
      </c>
      <c r="C527" s="39" t="s">
        <v>54</v>
      </c>
      <c r="D527" s="38" t="s">
        <v>34</v>
      </c>
      <c r="E527" s="38" t="s">
        <v>308</v>
      </c>
      <c r="F527" s="40">
        <v>2.8</v>
      </c>
      <c r="G527" s="40">
        <v>40.1</v>
      </c>
      <c r="H527" s="40">
        <v>40.1</v>
      </c>
      <c r="I527" s="51"/>
      <c r="J527" s="51"/>
      <c r="K527" s="51"/>
      <c r="L527" s="51"/>
      <c r="M527" s="51"/>
      <c r="N527" s="51"/>
      <c r="O527" s="51"/>
      <c r="P527" s="51"/>
      <c r="Q527" s="51"/>
      <c r="R527" s="51"/>
      <c r="S527" s="51"/>
      <c r="T527" s="51"/>
      <c r="U527" s="51"/>
      <c r="V527" s="51"/>
      <c r="W527" s="51"/>
      <c r="X527" s="51"/>
      <c r="Y527" s="51"/>
      <c r="Z527" s="51"/>
      <c r="AA527" s="51"/>
      <c r="AB527" s="51"/>
      <c r="AC527" s="51"/>
      <c r="AD527" s="51"/>
      <c r="AE527" s="51"/>
      <c r="AF527" s="51"/>
      <c r="AG527" s="51"/>
      <c r="AH527" s="51"/>
      <c r="AI527" s="51"/>
      <c r="AJ527" s="51"/>
      <c r="AK527" s="51"/>
      <c r="AL527" s="51"/>
      <c r="AM527" s="51"/>
    </row>
    <row r="528" spans="1:39" s="28" customFormat="1" ht="47.25" x14ac:dyDescent="0.25">
      <c r="A528" s="30" t="s">
        <v>853</v>
      </c>
      <c r="B528" s="38" t="s">
        <v>531</v>
      </c>
      <c r="C528" s="39">
        <v>500</v>
      </c>
      <c r="D528" s="38" t="s">
        <v>34</v>
      </c>
      <c r="E528" s="38" t="s">
        <v>308</v>
      </c>
      <c r="F528" s="40">
        <v>5.6</v>
      </c>
      <c r="G528" s="40"/>
      <c r="H528" s="40"/>
      <c r="I528" s="51"/>
      <c r="J528" s="51"/>
      <c r="K528" s="51"/>
      <c r="L528" s="51"/>
      <c r="M528" s="51"/>
      <c r="N528" s="51"/>
      <c r="O528" s="51"/>
      <c r="P528" s="51"/>
      <c r="Q528" s="51"/>
      <c r="R528" s="51"/>
      <c r="S528" s="51"/>
      <c r="T528" s="51"/>
      <c r="U528" s="51"/>
      <c r="V528" s="51"/>
      <c r="W528" s="51"/>
      <c r="X528" s="51"/>
      <c r="Y528" s="51"/>
      <c r="Z528" s="51"/>
      <c r="AA528" s="51"/>
      <c r="AB528" s="51"/>
      <c r="AC528" s="51"/>
      <c r="AD528" s="51"/>
      <c r="AE528" s="51"/>
      <c r="AF528" s="51"/>
      <c r="AG528" s="51"/>
      <c r="AH528" s="51"/>
      <c r="AI528" s="51"/>
      <c r="AJ528" s="51"/>
      <c r="AK528" s="51"/>
      <c r="AL528" s="51"/>
      <c r="AM528" s="51"/>
    </row>
    <row r="529" spans="1:39" s="28" customFormat="1" ht="47.25" x14ac:dyDescent="0.25">
      <c r="A529" s="30" t="s">
        <v>854</v>
      </c>
      <c r="B529" s="38" t="s">
        <v>855</v>
      </c>
      <c r="C529" s="39">
        <v>500</v>
      </c>
      <c r="D529" s="38" t="s">
        <v>313</v>
      </c>
      <c r="E529" s="38" t="s">
        <v>38</v>
      </c>
      <c r="F529" s="40">
        <v>58.7</v>
      </c>
      <c r="G529" s="40"/>
      <c r="H529" s="40"/>
      <c r="I529" s="51"/>
      <c r="J529" s="51"/>
      <c r="K529" s="51"/>
      <c r="L529" s="51"/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  <c r="X529" s="51"/>
      <c r="Y529" s="51"/>
      <c r="Z529" s="51"/>
      <c r="AA529" s="51"/>
      <c r="AB529" s="51"/>
      <c r="AC529" s="51"/>
      <c r="AD529" s="51"/>
      <c r="AE529" s="51"/>
      <c r="AF529" s="51"/>
      <c r="AG529" s="51"/>
      <c r="AH529" s="51"/>
      <c r="AI529" s="51"/>
      <c r="AJ529" s="51"/>
      <c r="AK529" s="51"/>
      <c r="AL529" s="51"/>
      <c r="AM529" s="51"/>
    </row>
    <row r="530" spans="1:39" s="28" customFormat="1" ht="15.75" x14ac:dyDescent="0.25">
      <c r="A530" s="30" t="s">
        <v>856</v>
      </c>
      <c r="B530" s="38" t="s">
        <v>857</v>
      </c>
      <c r="C530" s="39"/>
      <c r="D530" s="38"/>
      <c r="E530" s="38"/>
      <c r="F530" s="40">
        <f>F531+F533</f>
        <v>528.29999999999995</v>
      </c>
      <c r="G530" s="40"/>
      <c r="H530" s="40"/>
      <c r="I530" s="51"/>
      <c r="J530" s="51"/>
      <c r="K530" s="51"/>
      <c r="L530" s="51"/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  <c r="X530" s="51"/>
      <c r="Y530" s="51"/>
      <c r="Z530" s="51"/>
      <c r="AA530" s="51"/>
      <c r="AB530" s="51"/>
      <c r="AC530" s="51"/>
      <c r="AD530" s="51"/>
      <c r="AE530" s="51"/>
      <c r="AF530" s="51"/>
      <c r="AG530" s="51"/>
      <c r="AH530" s="51"/>
      <c r="AI530" s="51"/>
      <c r="AJ530" s="51"/>
      <c r="AK530" s="51"/>
      <c r="AL530" s="51"/>
      <c r="AM530" s="51"/>
    </row>
    <row r="531" spans="1:39" s="28" customFormat="1" ht="31.5" x14ac:dyDescent="0.25">
      <c r="A531" s="30" t="s">
        <v>319</v>
      </c>
      <c r="B531" s="38" t="s">
        <v>859</v>
      </c>
      <c r="C531" s="39"/>
      <c r="D531" s="38"/>
      <c r="E531" s="38"/>
      <c r="F531" s="40">
        <f>F532</f>
        <v>352.2</v>
      </c>
      <c r="G531" s="40"/>
      <c r="H531" s="40"/>
      <c r="I531" s="51"/>
      <c r="J531" s="51"/>
      <c r="K531" s="51"/>
      <c r="L531" s="51"/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  <c r="X531" s="51"/>
      <c r="Y531" s="51"/>
      <c r="Z531" s="51"/>
      <c r="AA531" s="51"/>
      <c r="AB531" s="51"/>
      <c r="AC531" s="51"/>
      <c r="AD531" s="51"/>
      <c r="AE531" s="51"/>
      <c r="AF531" s="51"/>
      <c r="AG531" s="51"/>
      <c r="AH531" s="51"/>
      <c r="AI531" s="51"/>
      <c r="AJ531" s="51"/>
      <c r="AK531" s="51"/>
      <c r="AL531" s="51"/>
      <c r="AM531" s="51"/>
    </row>
    <row r="532" spans="1:39" s="28" customFormat="1" ht="47.25" x14ac:dyDescent="0.25">
      <c r="A532" s="30" t="s">
        <v>858</v>
      </c>
      <c r="B532" s="38" t="s">
        <v>859</v>
      </c>
      <c r="C532" s="39">
        <v>500</v>
      </c>
      <c r="D532" s="38" t="s">
        <v>313</v>
      </c>
      <c r="E532" s="38" t="s">
        <v>38</v>
      </c>
      <c r="F532" s="40">
        <v>352.2</v>
      </c>
      <c r="G532" s="40"/>
      <c r="H532" s="40"/>
      <c r="I532" s="51"/>
      <c r="J532" s="51"/>
      <c r="K532" s="51"/>
      <c r="L532" s="51"/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  <c r="X532" s="51"/>
      <c r="Y532" s="51"/>
      <c r="Z532" s="51"/>
      <c r="AA532" s="51"/>
      <c r="AB532" s="51"/>
      <c r="AC532" s="51"/>
      <c r="AD532" s="51"/>
      <c r="AE532" s="51"/>
      <c r="AF532" s="51"/>
      <c r="AG532" s="51"/>
      <c r="AH532" s="51"/>
      <c r="AI532" s="51"/>
      <c r="AJ532" s="51"/>
      <c r="AK532" s="51"/>
      <c r="AL532" s="51"/>
      <c r="AM532" s="51"/>
    </row>
    <row r="533" spans="1:39" s="28" customFormat="1" ht="47.25" x14ac:dyDescent="0.25">
      <c r="A533" s="30" t="s">
        <v>862</v>
      </c>
      <c r="B533" s="38" t="s">
        <v>861</v>
      </c>
      <c r="C533" s="39"/>
      <c r="D533" s="38"/>
      <c r="E533" s="38"/>
      <c r="F533" s="40">
        <f>F534</f>
        <v>176.1</v>
      </c>
      <c r="G533" s="40"/>
      <c r="H533" s="40"/>
      <c r="I533" s="51"/>
      <c r="J533" s="51"/>
      <c r="K533" s="51"/>
      <c r="L533" s="51"/>
      <c r="M533" s="51"/>
      <c r="N533" s="51"/>
      <c r="O533" s="51"/>
      <c r="P533" s="51"/>
      <c r="Q533" s="51"/>
      <c r="R533" s="51"/>
      <c r="S533" s="51"/>
      <c r="T533" s="51"/>
      <c r="U533" s="51"/>
      <c r="V533" s="51"/>
      <c r="W533" s="51"/>
      <c r="X533" s="51"/>
      <c r="Y533" s="51"/>
      <c r="Z533" s="51"/>
      <c r="AA533" s="51"/>
      <c r="AB533" s="51"/>
      <c r="AC533" s="51"/>
      <c r="AD533" s="51"/>
      <c r="AE533" s="51"/>
      <c r="AF533" s="51"/>
      <c r="AG533" s="51"/>
      <c r="AH533" s="51"/>
      <c r="AI533" s="51"/>
      <c r="AJ533" s="51"/>
      <c r="AK533" s="51"/>
      <c r="AL533" s="51"/>
      <c r="AM533" s="51"/>
    </row>
    <row r="534" spans="1:39" s="28" customFormat="1" ht="47.25" x14ac:dyDescent="0.25">
      <c r="A534" s="30" t="s">
        <v>860</v>
      </c>
      <c r="B534" s="38" t="s">
        <v>861</v>
      </c>
      <c r="C534" s="39">
        <v>500</v>
      </c>
      <c r="D534" s="38" t="s">
        <v>313</v>
      </c>
      <c r="E534" s="38" t="s">
        <v>38</v>
      </c>
      <c r="F534" s="40">
        <v>176.1</v>
      </c>
      <c r="G534" s="40"/>
      <c r="H534" s="40"/>
      <c r="I534" s="51"/>
      <c r="J534" s="51"/>
      <c r="K534" s="51"/>
      <c r="L534" s="51"/>
      <c r="M534" s="51"/>
      <c r="N534" s="51"/>
      <c r="O534" s="51"/>
      <c r="P534" s="51"/>
      <c r="Q534" s="51"/>
      <c r="R534" s="51"/>
      <c r="S534" s="51"/>
      <c r="T534" s="51"/>
      <c r="U534" s="51"/>
      <c r="V534" s="51"/>
      <c r="W534" s="51"/>
      <c r="X534" s="51"/>
      <c r="Y534" s="51"/>
      <c r="Z534" s="51"/>
      <c r="AA534" s="51"/>
      <c r="AB534" s="51"/>
      <c r="AC534" s="51"/>
      <c r="AD534" s="51"/>
      <c r="AE534" s="51"/>
      <c r="AF534" s="51"/>
      <c r="AG534" s="51"/>
      <c r="AH534" s="51"/>
      <c r="AI534" s="51"/>
      <c r="AJ534" s="51"/>
      <c r="AK534" s="51"/>
      <c r="AL534" s="51"/>
      <c r="AM534" s="51"/>
    </row>
    <row r="535" spans="1:39" s="14" customFormat="1" ht="15.75" x14ac:dyDescent="0.25">
      <c r="A535" s="33" t="s">
        <v>408</v>
      </c>
      <c r="B535" s="48" t="s">
        <v>534</v>
      </c>
      <c r="C535" s="49"/>
      <c r="D535" s="48"/>
      <c r="E535" s="48"/>
      <c r="F535" s="50">
        <f>F536</f>
        <v>1138.4000000000001</v>
      </c>
      <c r="G535" s="50">
        <f t="shared" ref="G535:H536" si="164">G536</f>
        <v>1037.8</v>
      </c>
      <c r="H535" s="50">
        <f t="shared" si="164"/>
        <v>1089.8</v>
      </c>
      <c r="I535" s="35"/>
      <c r="J535" s="35"/>
      <c r="K535" s="35"/>
      <c r="L535" s="35"/>
      <c r="M535" s="35"/>
      <c r="N535" s="3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F535" s="35"/>
      <c r="AG535" s="35"/>
      <c r="AH535" s="35"/>
      <c r="AI535" s="35"/>
      <c r="AJ535" s="35"/>
      <c r="AK535" s="35"/>
      <c r="AL535" s="35"/>
      <c r="AM535" s="35"/>
    </row>
    <row r="536" spans="1:39" s="14" customFormat="1" ht="31.5" x14ac:dyDescent="0.25">
      <c r="A536" s="33" t="s">
        <v>535</v>
      </c>
      <c r="B536" s="48" t="s">
        <v>536</v>
      </c>
      <c r="C536" s="49"/>
      <c r="D536" s="48"/>
      <c r="E536" s="48"/>
      <c r="F536" s="50">
        <f>F537</f>
        <v>1138.4000000000001</v>
      </c>
      <c r="G536" s="50">
        <f t="shared" si="164"/>
        <v>1037.8</v>
      </c>
      <c r="H536" s="50">
        <f t="shared" si="164"/>
        <v>1089.8</v>
      </c>
      <c r="I536" s="35"/>
      <c r="J536" s="35"/>
      <c r="K536" s="35"/>
      <c r="L536" s="35"/>
      <c r="M536" s="35"/>
      <c r="N536" s="3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F536" s="35"/>
      <c r="AG536" s="35"/>
      <c r="AH536" s="35"/>
      <c r="AI536" s="35"/>
      <c r="AJ536" s="35"/>
      <c r="AK536" s="35"/>
      <c r="AL536" s="35"/>
      <c r="AM536" s="35"/>
    </row>
    <row r="537" spans="1:39" s="28" customFormat="1" ht="31.5" x14ac:dyDescent="0.25">
      <c r="A537" s="30" t="s">
        <v>537</v>
      </c>
      <c r="B537" s="38" t="s">
        <v>536</v>
      </c>
      <c r="C537" s="39" t="s">
        <v>411</v>
      </c>
      <c r="D537" s="38" t="s">
        <v>38</v>
      </c>
      <c r="E537" s="38" t="s">
        <v>15</v>
      </c>
      <c r="F537" s="40">
        <v>1138.4000000000001</v>
      </c>
      <c r="G537" s="40">
        <v>1037.8</v>
      </c>
      <c r="H537" s="40">
        <v>1089.8</v>
      </c>
      <c r="I537" s="51"/>
      <c r="J537" s="51"/>
      <c r="K537" s="51"/>
      <c r="L537" s="51"/>
      <c r="M537" s="51"/>
      <c r="N537" s="51"/>
      <c r="O537" s="51"/>
      <c r="P537" s="51"/>
      <c r="Q537" s="51"/>
      <c r="R537" s="51"/>
      <c r="S537" s="51"/>
      <c r="T537" s="51"/>
      <c r="U537" s="51"/>
      <c r="V537" s="51"/>
      <c r="W537" s="51"/>
      <c r="X537" s="51"/>
      <c r="Y537" s="51"/>
      <c r="Z537" s="51"/>
      <c r="AA537" s="51"/>
      <c r="AB537" s="51"/>
      <c r="AC537" s="51"/>
      <c r="AD537" s="51"/>
      <c r="AE537" s="51"/>
      <c r="AF537" s="51"/>
      <c r="AG537" s="51"/>
      <c r="AH537" s="51"/>
      <c r="AI537" s="51"/>
      <c r="AJ537" s="51"/>
      <c r="AK537" s="51"/>
      <c r="AL537" s="51"/>
      <c r="AM537" s="51"/>
    </row>
    <row r="538" spans="1:39" s="14" customFormat="1" ht="15.75" x14ac:dyDescent="0.25">
      <c r="A538" s="33" t="s">
        <v>352</v>
      </c>
      <c r="B538" s="48" t="s">
        <v>538</v>
      </c>
      <c r="C538" s="49"/>
      <c r="D538" s="48"/>
      <c r="E538" s="48"/>
      <c r="F538" s="50">
        <f>F541+F543+F546+F539</f>
        <v>2402.6999999999998</v>
      </c>
      <c r="G538" s="50"/>
      <c r="H538" s="50"/>
      <c r="I538" s="35"/>
      <c r="J538" s="35"/>
      <c r="K538" s="35"/>
      <c r="L538" s="35"/>
      <c r="M538" s="35"/>
      <c r="N538" s="3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F538" s="35"/>
      <c r="AG538" s="35"/>
      <c r="AH538" s="35"/>
      <c r="AI538" s="35"/>
      <c r="AJ538" s="35"/>
      <c r="AK538" s="35"/>
      <c r="AL538" s="35"/>
      <c r="AM538" s="35"/>
    </row>
    <row r="539" spans="1:39" s="14" customFormat="1" ht="15.75" x14ac:dyDescent="0.25">
      <c r="A539" s="33" t="s">
        <v>863</v>
      </c>
      <c r="B539" s="48" t="s">
        <v>865</v>
      </c>
      <c r="C539" s="49"/>
      <c r="D539" s="48"/>
      <c r="E539" s="48"/>
      <c r="F539" s="50">
        <f>F540</f>
        <v>1538.3</v>
      </c>
      <c r="G539" s="50"/>
      <c r="H539" s="50"/>
      <c r="I539" s="35"/>
      <c r="J539" s="35"/>
      <c r="K539" s="35"/>
      <c r="L539" s="35"/>
      <c r="M539" s="35"/>
      <c r="N539" s="3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F539" s="35"/>
      <c r="AG539" s="35"/>
      <c r="AH539" s="35"/>
      <c r="AI539" s="35"/>
      <c r="AJ539" s="35"/>
      <c r="AK539" s="35"/>
      <c r="AL539" s="35"/>
      <c r="AM539" s="35"/>
    </row>
    <row r="540" spans="1:39" s="14" customFormat="1" ht="31.5" x14ac:dyDescent="0.25">
      <c r="A540" s="33" t="s">
        <v>864</v>
      </c>
      <c r="B540" s="48" t="s">
        <v>865</v>
      </c>
      <c r="C540" s="49">
        <v>800</v>
      </c>
      <c r="D540" s="48" t="s">
        <v>34</v>
      </c>
      <c r="E540" s="48" t="s">
        <v>26</v>
      </c>
      <c r="F540" s="50">
        <v>1538.3</v>
      </c>
      <c r="G540" s="50"/>
      <c r="H540" s="50"/>
      <c r="I540" s="35"/>
      <c r="J540" s="35"/>
      <c r="K540" s="35"/>
      <c r="L540" s="35"/>
      <c r="M540" s="35"/>
      <c r="N540" s="3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F540" s="35"/>
      <c r="AG540" s="35"/>
      <c r="AH540" s="35"/>
      <c r="AI540" s="35"/>
      <c r="AJ540" s="35"/>
      <c r="AK540" s="35"/>
      <c r="AL540" s="35"/>
      <c r="AM540" s="35"/>
    </row>
    <row r="541" spans="1:39" s="14" customFormat="1" ht="15.75" x14ac:dyDescent="0.25">
      <c r="A541" s="33" t="s">
        <v>539</v>
      </c>
      <c r="B541" s="48" t="s">
        <v>540</v>
      </c>
      <c r="C541" s="49"/>
      <c r="D541" s="48"/>
      <c r="E541" s="48"/>
      <c r="F541" s="50">
        <f>F542</f>
        <v>274.89999999999998</v>
      </c>
      <c r="G541" s="50"/>
      <c r="H541" s="50"/>
      <c r="I541" s="35"/>
      <c r="J541" s="35"/>
      <c r="K541" s="35"/>
      <c r="L541" s="35"/>
      <c r="M541" s="35"/>
      <c r="N541" s="35"/>
      <c r="O541" s="35"/>
      <c r="P541" s="35"/>
      <c r="Q541" s="35"/>
      <c r="R541" s="35"/>
      <c r="S541" s="35"/>
      <c r="T541" s="35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F541" s="35"/>
      <c r="AG541" s="35"/>
      <c r="AH541" s="35"/>
      <c r="AI541" s="35"/>
      <c r="AJ541" s="35"/>
      <c r="AK541" s="35"/>
      <c r="AL541" s="35"/>
      <c r="AM541" s="35"/>
    </row>
    <row r="542" spans="1:39" s="28" customFormat="1" ht="15.75" x14ac:dyDescent="0.25">
      <c r="A542" s="30" t="s">
        <v>541</v>
      </c>
      <c r="B542" s="38" t="s">
        <v>540</v>
      </c>
      <c r="C542" s="39" t="s">
        <v>33</v>
      </c>
      <c r="D542" s="38" t="s">
        <v>34</v>
      </c>
      <c r="E542" s="38" t="s">
        <v>313</v>
      </c>
      <c r="F542" s="40">
        <v>274.89999999999998</v>
      </c>
      <c r="G542" s="40"/>
      <c r="H542" s="40"/>
      <c r="I542" s="51"/>
      <c r="J542" s="51"/>
      <c r="K542" s="51"/>
      <c r="L542" s="51"/>
      <c r="M542" s="51"/>
      <c r="N542" s="51"/>
      <c r="O542" s="51"/>
      <c r="P542" s="51"/>
      <c r="Q542" s="51"/>
      <c r="R542" s="51"/>
      <c r="S542" s="51"/>
      <c r="T542" s="51"/>
      <c r="U542" s="51"/>
      <c r="V542" s="51"/>
      <c r="W542" s="51"/>
      <c r="X542" s="51"/>
      <c r="Y542" s="51"/>
      <c r="Z542" s="51"/>
      <c r="AA542" s="51"/>
      <c r="AB542" s="51"/>
      <c r="AC542" s="51"/>
      <c r="AD542" s="51"/>
      <c r="AE542" s="51"/>
      <c r="AF542" s="51"/>
      <c r="AG542" s="51"/>
      <c r="AH542" s="51"/>
      <c r="AI542" s="51"/>
      <c r="AJ542" s="51"/>
      <c r="AK542" s="51"/>
      <c r="AL542" s="51"/>
      <c r="AM542" s="51"/>
    </row>
    <row r="543" spans="1:39" s="14" customFormat="1" ht="15.75" x14ac:dyDescent="0.25">
      <c r="A543" s="33" t="s">
        <v>357</v>
      </c>
      <c r="B543" s="48" t="s">
        <v>542</v>
      </c>
      <c r="C543" s="49"/>
      <c r="D543" s="48"/>
      <c r="E543" s="48"/>
      <c r="F543" s="50">
        <f>F544+F545</f>
        <v>535.5</v>
      </c>
      <c r="G543" s="50"/>
      <c r="H543" s="50"/>
      <c r="I543" s="35"/>
      <c r="J543" s="35"/>
      <c r="K543" s="35"/>
      <c r="L543" s="35"/>
      <c r="M543" s="35"/>
      <c r="N543" s="35"/>
      <c r="O543" s="35"/>
      <c r="P543" s="35"/>
      <c r="Q543" s="35"/>
      <c r="R543" s="35"/>
      <c r="S543" s="35"/>
      <c r="T543" s="35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F543" s="35"/>
      <c r="AG543" s="35"/>
      <c r="AH543" s="35"/>
      <c r="AI543" s="35"/>
      <c r="AJ543" s="35"/>
      <c r="AK543" s="35"/>
      <c r="AL543" s="35"/>
      <c r="AM543" s="35"/>
    </row>
    <row r="544" spans="1:39" s="28" customFormat="1" ht="31.5" x14ac:dyDescent="0.25">
      <c r="A544" s="30" t="s">
        <v>359</v>
      </c>
      <c r="B544" s="38" t="s">
        <v>542</v>
      </c>
      <c r="C544" s="39" t="s">
        <v>54</v>
      </c>
      <c r="D544" s="38" t="s">
        <v>34</v>
      </c>
      <c r="E544" s="38" t="s">
        <v>308</v>
      </c>
      <c r="F544" s="40">
        <v>404</v>
      </c>
      <c r="G544" s="40"/>
      <c r="H544" s="40"/>
      <c r="I544" s="51"/>
      <c r="J544" s="51"/>
      <c r="K544" s="51"/>
      <c r="L544" s="51"/>
      <c r="M544" s="51"/>
      <c r="N544" s="51"/>
      <c r="O544" s="51"/>
      <c r="P544" s="51"/>
      <c r="Q544" s="51"/>
      <c r="R544" s="51"/>
      <c r="S544" s="51"/>
      <c r="T544" s="51"/>
      <c r="U544" s="51"/>
      <c r="V544" s="51"/>
      <c r="W544" s="51"/>
      <c r="X544" s="51"/>
      <c r="Y544" s="51"/>
      <c r="Z544" s="51"/>
      <c r="AA544" s="51"/>
      <c r="AB544" s="51"/>
      <c r="AC544" s="51"/>
      <c r="AD544" s="51"/>
      <c r="AE544" s="51"/>
      <c r="AF544" s="51"/>
      <c r="AG544" s="51"/>
      <c r="AH544" s="51"/>
      <c r="AI544" s="51"/>
      <c r="AJ544" s="51"/>
      <c r="AK544" s="51"/>
      <c r="AL544" s="51"/>
      <c r="AM544" s="51"/>
    </row>
    <row r="545" spans="1:39" s="28" customFormat="1" ht="15.75" x14ac:dyDescent="0.25">
      <c r="A545" s="33" t="s">
        <v>866</v>
      </c>
      <c r="B545" s="38" t="s">
        <v>542</v>
      </c>
      <c r="C545" s="39">
        <v>800</v>
      </c>
      <c r="D545" s="38" t="s">
        <v>34</v>
      </c>
      <c r="E545" s="38" t="s">
        <v>308</v>
      </c>
      <c r="F545" s="40">
        <v>131.5</v>
      </c>
      <c r="G545" s="40"/>
      <c r="H545" s="40"/>
      <c r="I545" s="51"/>
      <c r="J545" s="51"/>
      <c r="K545" s="51"/>
      <c r="L545" s="51"/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  <c r="X545" s="51"/>
      <c r="Y545" s="51"/>
      <c r="Z545" s="51"/>
      <c r="AA545" s="51"/>
      <c r="AB545" s="51"/>
      <c r="AC545" s="51"/>
      <c r="AD545" s="51"/>
      <c r="AE545" s="51"/>
      <c r="AF545" s="51"/>
      <c r="AG545" s="51"/>
      <c r="AH545" s="51"/>
      <c r="AI545" s="51"/>
      <c r="AJ545" s="51"/>
      <c r="AK545" s="51"/>
      <c r="AL545" s="51"/>
      <c r="AM545" s="51"/>
    </row>
    <row r="546" spans="1:39" s="14" customFormat="1" ht="31.5" x14ac:dyDescent="0.25">
      <c r="A546" s="33" t="s">
        <v>543</v>
      </c>
      <c r="B546" s="48" t="s">
        <v>544</v>
      </c>
      <c r="C546" s="49"/>
      <c r="D546" s="48"/>
      <c r="E546" s="48"/>
      <c r="F546" s="50">
        <f>F547</f>
        <v>54</v>
      </c>
      <c r="G546" s="50"/>
      <c r="H546" s="50"/>
      <c r="I546" s="35"/>
      <c r="J546" s="35"/>
      <c r="K546" s="35"/>
      <c r="L546" s="35"/>
      <c r="M546" s="35"/>
      <c r="N546" s="35"/>
      <c r="O546" s="35"/>
      <c r="P546" s="35"/>
      <c r="Q546" s="35"/>
      <c r="R546" s="35"/>
      <c r="S546" s="35"/>
      <c r="T546" s="35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F546" s="35"/>
      <c r="AG546" s="35"/>
      <c r="AH546" s="35"/>
      <c r="AI546" s="35"/>
      <c r="AJ546" s="35"/>
      <c r="AK546" s="35"/>
      <c r="AL546" s="35"/>
      <c r="AM546" s="35"/>
    </row>
    <row r="547" spans="1:39" s="28" customFormat="1" ht="47.25" x14ac:dyDescent="0.25">
      <c r="A547" s="30" t="s">
        <v>545</v>
      </c>
      <c r="B547" s="38" t="s">
        <v>544</v>
      </c>
      <c r="C547" s="39" t="s">
        <v>54</v>
      </c>
      <c r="D547" s="38" t="s">
        <v>15</v>
      </c>
      <c r="E547" s="38" t="s">
        <v>27</v>
      </c>
      <c r="F547" s="40">
        <v>54</v>
      </c>
      <c r="G547" s="40"/>
      <c r="H547" s="40"/>
      <c r="I547" s="51"/>
      <c r="J547" s="51"/>
      <c r="K547" s="51"/>
      <c r="L547" s="51"/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  <c r="X547" s="51"/>
      <c r="Y547" s="51"/>
      <c r="Z547" s="51"/>
      <c r="AA547" s="51"/>
      <c r="AB547" s="51"/>
      <c r="AC547" s="51"/>
      <c r="AD547" s="51"/>
      <c r="AE547" s="51"/>
      <c r="AF547" s="51"/>
      <c r="AG547" s="51"/>
      <c r="AH547" s="51"/>
      <c r="AI547" s="51"/>
      <c r="AJ547" s="51"/>
      <c r="AK547" s="51"/>
      <c r="AL547" s="51"/>
      <c r="AM547" s="51"/>
    </row>
    <row r="548" spans="1:39" s="14" customFormat="1" ht="15.75" x14ac:dyDescent="0.25">
      <c r="A548" s="33" t="s">
        <v>171</v>
      </c>
      <c r="B548" s="48" t="s">
        <v>546</v>
      </c>
      <c r="C548" s="49"/>
      <c r="D548" s="48"/>
      <c r="E548" s="48"/>
      <c r="F548" s="50">
        <f>F549</f>
        <v>1335.2</v>
      </c>
      <c r="G548" s="50"/>
      <c r="H548" s="50"/>
      <c r="I548" s="35"/>
      <c r="J548" s="35"/>
      <c r="K548" s="35"/>
      <c r="L548" s="35"/>
      <c r="M548" s="35"/>
      <c r="N548" s="35"/>
      <c r="O548" s="35"/>
      <c r="P548" s="35"/>
      <c r="Q548" s="35"/>
      <c r="R548" s="35"/>
      <c r="S548" s="35"/>
      <c r="T548" s="35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F548" s="35"/>
      <c r="AG548" s="35"/>
      <c r="AH548" s="35"/>
      <c r="AI548" s="35"/>
      <c r="AJ548" s="35"/>
      <c r="AK548" s="35"/>
      <c r="AL548" s="35"/>
      <c r="AM548" s="35"/>
    </row>
    <row r="549" spans="1:39" s="14" customFormat="1" ht="15.75" x14ac:dyDescent="0.25">
      <c r="A549" s="33" t="s">
        <v>547</v>
      </c>
      <c r="B549" s="48" t="s">
        <v>548</v>
      </c>
      <c r="C549" s="49"/>
      <c r="D549" s="48"/>
      <c r="E549" s="48"/>
      <c r="F549" s="50">
        <f>F550</f>
        <v>1335.2</v>
      </c>
      <c r="G549" s="50"/>
      <c r="H549" s="50"/>
      <c r="I549" s="35"/>
      <c r="J549" s="35"/>
      <c r="K549" s="35"/>
      <c r="L549" s="35"/>
      <c r="M549" s="35"/>
      <c r="N549" s="35"/>
      <c r="O549" s="35"/>
      <c r="P549" s="35"/>
      <c r="Q549" s="35"/>
      <c r="R549" s="35"/>
      <c r="S549" s="35"/>
      <c r="T549" s="35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F549" s="35"/>
      <c r="AG549" s="35"/>
      <c r="AH549" s="35"/>
      <c r="AI549" s="35"/>
      <c r="AJ549" s="35"/>
      <c r="AK549" s="35"/>
      <c r="AL549" s="35"/>
      <c r="AM549" s="35"/>
    </row>
    <row r="550" spans="1:39" s="28" customFormat="1" ht="31.5" x14ac:dyDescent="0.25">
      <c r="A550" s="30" t="s">
        <v>549</v>
      </c>
      <c r="B550" s="38" t="s">
        <v>548</v>
      </c>
      <c r="C550" s="39" t="s">
        <v>33</v>
      </c>
      <c r="D550" s="38" t="s">
        <v>14</v>
      </c>
      <c r="E550" s="38" t="s">
        <v>15</v>
      </c>
      <c r="F550" s="40">
        <v>1335.2</v>
      </c>
      <c r="G550" s="40"/>
      <c r="H550" s="40"/>
      <c r="I550" s="51"/>
      <c r="J550" s="51"/>
      <c r="K550" s="51"/>
      <c r="L550" s="51"/>
      <c r="M550" s="51"/>
      <c r="N550" s="51"/>
      <c r="O550" s="51"/>
      <c r="P550" s="51"/>
      <c r="Q550" s="51"/>
      <c r="R550" s="51"/>
      <c r="S550" s="51"/>
      <c r="T550" s="51"/>
      <c r="U550" s="51"/>
      <c r="V550" s="51"/>
      <c r="W550" s="51"/>
      <c r="X550" s="51"/>
      <c r="Y550" s="51"/>
      <c r="Z550" s="51"/>
      <c r="AA550" s="51"/>
      <c r="AB550" s="51"/>
      <c r="AC550" s="51"/>
      <c r="AD550" s="51"/>
      <c r="AE550" s="51"/>
      <c r="AF550" s="51"/>
      <c r="AG550" s="51"/>
      <c r="AH550" s="51"/>
      <c r="AI550" s="51"/>
      <c r="AJ550" s="51"/>
      <c r="AK550" s="51"/>
      <c r="AL550" s="51"/>
      <c r="AM550" s="51"/>
    </row>
    <row r="551" spans="1:39" s="34" customFormat="1" ht="15.75" x14ac:dyDescent="0.25">
      <c r="A551" s="33" t="s">
        <v>20</v>
      </c>
      <c r="B551" s="48" t="s">
        <v>550</v>
      </c>
      <c r="C551" s="49"/>
      <c r="D551" s="48"/>
      <c r="E551" s="48"/>
      <c r="F551" s="50">
        <f>F552+F554+F556+F558</f>
        <v>140.1</v>
      </c>
      <c r="G551" s="50">
        <f t="shared" ref="G551:H551" si="165">G552+G554+G556+G558</f>
        <v>0</v>
      </c>
      <c r="H551" s="50">
        <f t="shared" si="165"/>
        <v>0</v>
      </c>
      <c r="I551" s="35"/>
      <c r="J551" s="35"/>
      <c r="K551" s="35"/>
      <c r="L551" s="35"/>
      <c r="M551" s="35"/>
      <c r="N551" s="35"/>
      <c r="O551" s="35"/>
      <c r="P551" s="35"/>
      <c r="Q551" s="35"/>
      <c r="R551" s="35"/>
      <c r="S551" s="35"/>
      <c r="T551" s="35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F551" s="35"/>
      <c r="AG551" s="35"/>
      <c r="AH551" s="35"/>
      <c r="AI551" s="35"/>
      <c r="AJ551" s="35"/>
      <c r="AK551" s="35"/>
      <c r="AL551" s="35"/>
      <c r="AM551" s="35"/>
    </row>
    <row r="552" spans="1:39" s="34" customFormat="1" ht="15.75" x14ac:dyDescent="0.25">
      <c r="A552" s="33" t="s">
        <v>551</v>
      </c>
      <c r="B552" s="48" t="s">
        <v>552</v>
      </c>
      <c r="C552" s="49"/>
      <c r="D552" s="48"/>
      <c r="E552" s="48"/>
      <c r="F552" s="50">
        <f>F553</f>
        <v>98</v>
      </c>
      <c r="G552" s="50">
        <f t="shared" ref="G552:H552" si="166">G553</f>
        <v>0</v>
      </c>
      <c r="H552" s="50">
        <f t="shared" si="166"/>
        <v>0</v>
      </c>
      <c r="I552" s="35"/>
      <c r="J552" s="35"/>
      <c r="K552" s="35"/>
      <c r="L552" s="35"/>
      <c r="M552" s="35"/>
      <c r="N552" s="35"/>
      <c r="O552" s="35"/>
      <c r="P552" s="35"/>
      <c r="Q552" s="35"/>
      <c r="R552" s="35"/>
      <c r="S552" s="35"/>
      <c r="T552" s="35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F552" s="35"/>
      <c r="AG552" s="35"/>
      <c r="AH552" s="35"/>
      <c r="AI552" s="35"/>
      <c r="AJ552" s="35"/>
      <c r="AK552" s="35"/>
      <c r="AL552" s="35"/>
      <c r="AM552" s="35"/>
    </row>
    <row r="553" spans="1:39" s="36" customFormat="1" ht="31.5" x14ac:dyDescent="0.25">
      <c r="A553" s="30" t="s">
        <v>553</v>
      </c>
      <c r="B553" s="38" t="s">
        <v>552</v>
      </c>
      <c r="C553" s="39" t="s">
        <v>54</v>
      </c>
      <c r="D553" s="38" t="s">
        <v>15</v>
      </c>
      <c r="E553" s="38" t="s">
        <v>27</v>
      </c>
      <c r="F553" s="40">
        <v>98</v>
      </c>
      <c r="G553" s="40">
        <v>0</v>
      </c>
      <c r="H553" s="40">
        <v>0</v>
      </c>
      <c r="I553" s="51"/>
      <c r="J553" s="51"/>
      <c r="K553" s="51"/>
      <c r="L553" s="51"/>
      <c r="M553" s="51"/>
      <c r="N553" s="51"/>
      <c r="O553" s="51"/>
      <c r="P553" s="51"/>
      <c r="Q553" s="51"/>
      <c r="R553" s="51"/>
      <c r="S553" s="51"/>
      <c r="T553" s="51"/>
      <c r="U553" s="51"/>
      <c r="V553" s="51"/>
      <c r="W553" s="51"/>
      <c r="X553" s="51"/>
      <c r="Y553" s="51"/>
      <c r="Z553" s="51"/>
      <c r="AA553" s="51"/>
      <c r="AB553" s="51"/>
      <c r="AC553" s="51"/>
      <c r="AD553" s="51"/>
      <c r="AE553" s="51"/>
      <c r="AF553" s="51"/>
      <c r="AG553" s="51"/>
      <c r="AH553" s="51"/>
      <c r="AI553" s="51"/>
      <c r="AJ553" s="51"/>
      <c r="AK553" s="51"/>
      <c r="AL553" s="51"/>
      <c r="AM553" s="51"/>
    </row>
    <row r="554" spans="1:39" s="34" customFormat="1" ht="31.5" x14ac:dyDescent="0.25">
      <c r="A554" s="33" t="s">
        <v>745</v>
      </c>
      <c r="B554" s="48" t="s">
        <v>678</v>
      </c>
      <c r="C554" s="49"/>
      <c r="D554" s="48"/>
      <c r="E554" s="48"/>
      <c r="F554" s="50">
        <f>F555</f>
        <v>14</v>
      </c>
      <c r="G554" s="50">
        <f t="shared" ref="G554" si="167">G555</f>
        <v>0</v>
      </c>
      <c r="H554" s="50">
        <f t="shared" ref="H554" si="168">H555</f>
        <v>0</v>
      </c>
      <c r="I554" s="35"/>
      <c r="J554" s="35"/>
      <c r="K554" s="35"/>
      <c r="L554" s="35"/>
      <c r="M554" s="35"/>
      <c r="N554" s="35"/>
      <c r="O554" s="35"/>
      <c r="P554" s="35"/>
      <c r="Q554" s="35"/>
      <c r="R554" s="35"/>
      <c r="S554" s="35"/>
      <c r="T554" s="35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F554" s="35"/>
      <c r="AG554" s="35"/>
      <c r="AH554" s="35"/>
      <c r="AI554" s="35"/>
      <c r="AJ554" s="35"/>
      <c r="AK554" s="35"/>
      <c r="AL554" s="35"/>
      <c r="AM554" s="35"/>
    </row>
    <row r="555" spans="1:39" s="36" customFormat="1" ht="47.25" x14ac:dyDescent="0.25">
      <c r="A555" s="30" t="s">
        <v>746</v>
      </c>
      <c r="B555" s="38" t="s">
        <v>678</v>
      </c>
      <c r="C555" s="39">
        <v>500</v>
      </c>
      <c r="D555" s="38" t="s">
        <v>15</v>
      </c>
      <c r="E555" s="38" t="s">
        <v>27</v>
      </c>
      <c r="F555" s="40">
        <v>14</v>
      </c>
      <c r="G555" s="40">
        <v>0</v>
      </c>
      <c r="H555" s="40">
        <v>0</v>
      </c>
      <c r="I555" s="51"/>
      <c r="J555" s="51"/>
      <c r="K555" s="51"/>
      <c r="L555" s="51"/>
      <c r="M555" s="51"/>
      <c r="N555" s="51"/>
      <c r="O555" s="51"/>
      <c r="P555" s="51"/>
      <c r="Q555" s="51"/>
      <c r="R555" s="51"/>
      <c r="S555" s="51"/>
      <c r="T555" s="51"/>
      <c r="U555" s="51"/>
      <c r="V555" s="51"/>
      <c r="W555" s="51"/>
      <c r="X555" s="51"/>
      <c r="Y555" s="51"/>
      <c r="Z555" s="51"/>
      <c r="AA555" s="51"/>
      <c r="AB555" s="51"/>
      <c r="AC555" s="51"/>
      <c r="AD555" s="51"/>
      <c r="AE555" s="51"/>
      <c r="AF555" s="51"/>
      <c r="AG555" s="51"/>
      <c r="AH555" s="51"/>
      <c r="AI555" s="51"/>
      <c r="AJ555" s="51"/>
      <c r="AK555" s="51"/>
      <c r="AL555" s="51"/>
      <c r="AM555" s="51"/>
    </row>
    <row r="556" spans="1:39" s="34" customFormat="1" ht="31.5" x14ac:dyDescent="0.25">
      <c r="A556" s="33" t="s">
        <v>723</v>
      </c>
      <c r="B556" s="48" t="s">
        <v>679</v>
      </c>
      <c r="C556" s="49"/>
      <c r="D556" s="48"/>
      <c r="E556" s="48"/>
      <c r="F556" s="50">
        <f>F557</f>
        <v>14</v>
      </c>
      <c r="G556" s="50">
        <f t="shared" ref="G556" si="169">G557</f>
        <v>0</v>
      </c>
      <c r="H556" s="50">
        <f t="shared" ref="H556" si="170">H557</f>
        <v>0</v>
      </c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F556" s="35"/>
      <c r="AG556" s="35"/>
      <c r="AH556" s="35"/>
      <c r="AI556" s="35"/>
      <c r="AJ556" s="35"/>
      <c r="AK556" s="35"/>
      <c r="AL556" s="35"/>
      <c r="AM556" s="35"/>
    </row>
    <row r="557" spans="1:39" s="36" customFormat="1" ht="47.25" x14ac:dyDescent="0.25">
      <c r="A557" s="30" t="s">
        <v>704</v>
      </c>
      <c r="B557" s="38" t="s">
        <v>679</v>
      </c>
      <c r="C557" s="39">
        <v>500</v>
      </c>
      <c r="D557" s="38" t="s">
        <v>15</v>
      </c>
      <c r="E557" s="38" t="s">
        <v>27</v>
      </c>
      <c r="F557" s="40">
        <v>14</v>
      </c>
      <c r="G557" s="40">
        <v>0</v>
      </c>
      <c r="H557" s="40">
        <v>0</v>
      </c>
      <c r="I557" s="51"/>
      <c r="J557" s="51"/>
      <c r="K557" s="51"/>
      <c r="L557" s="51"/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  <c r="X557" s="51"/>
      <c r="Y557" s="51"/>
      <c r="Z557" s="51"/>
      <c r="AA557" s="51"/>
      <c r="AB557" s="51"/>
      <c r="AC557" s="51"/>
      <c r="AD557" s="51"/>
      <c r="AE557" s="51"/>
      <c r="AF557" s="51"/>
      <c r="AG557" s="51"/>
      <c r="AH557" s="51"/>
      <c r="AI557" s="51"/>
      <c r="AJ557" s="51"/>
      <c r="AK557" s="51"/>
      <c r="AL557" s="51"/>
      <c r="AM557" s="51"/>
    </row>
    <row r="558" spans="1:39" s="34" customFormat="1" ht="31.5" x14ac:dyDescent="0.25">
      <c r="A558" s="33" t="s">
        <v>724</v>
      </c>
      <c r="B558" s="48" t="s">
        <v>680</v>
      </c>
      <c r="C558" s="49"/>
      <c r="D558" s="48"/>
      <c r="E558" s="48"/>
      <c r="F558" s="50">
        <f>F559</f>
        <v>14.1</v>
      </c>
      <c r="G558" s="50">
        <f t="shared" ref="G558" si="171">G559</f>
        <v>0</v>
      </c>
      <c r="H558" s="50">
        <f t="shared" ref="H558" si="172">H559</f>
        <v>0</v>
      </c>
      <c r="I558" s="35"/>
      <c r="J558" s="35"/>
      <c r="K558" s="35"/>
      <c r="L558" s="35"/>
      <c r="M558" s="35"/>
      <c r="N558" s="35"/>
      <c r="O558" s="35"/>
      <c r="P558" s="35"/>
      <c r="Q558" s="35"/>
      <c r="R558" s="35"/>
      <c r="S558" s="35"/>
      <c r="T558" s="35"/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F558" s="35"/>
      <c r="AG558" s="35"/>
      <c r="AH558" s="35"/>
      <c r="AI558" s="35"/>
      <c r="AJ558" s="35"/>
      <c r="AK558" s="35"/>
      <c r="AL558" s="35"/>
      <c r="AM558" s="35"/>
    </row>
    <row r="559" spans="1:39" s="36" customFormat="1" ht="47.25" x14ac:dyDescent="0.25">
      <c r="A559" s="30" t="s">
        <v>706</v>
      </c>
      <c r="B559" s="38" t="s">
        <v>680</v>
      </c>
      <c r="C559" s="39">
        <v>500</v>
      </c>
      <c r="D559" s="38" t="s">
        <v>15</v>
      </c>
      <c r="E559" s="38" t="s">
        <v>27</v>
      </c>
      <c r="F559" s="40">
        <v>14.1</v>
      </c>
      <c r="G559" s="40">
        <v>0</v>
      </c>
      <c r="H559" s="40">
        <v>0</v>
      </c>
      <c r="I559" s="51"/>
      <c r="J559" s="51"/>
      <c r="K559" s="51"/>
      <c r="L559" s="51"/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  <c r="X559" s="51"/>
      <c r="Y559" s="51"/>
      <c r="Z559" s="51"/>
      <c r="AA559" s="51"/>
      <c r="AB559" s="51"/>
      <c r="AC559" s="51"/>
      <c r="AD559" s="51"/>
      <c r="AE559" s="51"/>
      <c r="AF559" s="51"/>
      <c r="AG559" s="51"/>
      <c r="AH559" s="51"/>
      <c r="AI559" s="51"/>
      <c r="AJ559" s="51"/>
      <c r="AK559" s="51"/>
      <c r="AL559" s="51"/>
      <c r="AM559" s="51"/>
    </row>
    <row r="560" spans="1:39" s="14" customFormat="1" ht="31.5" x14ac:dyDescent="0.25">
      <c r="A560" s="33" t="s">
        <v>554</v>
      </c>
      <c r="B560" s="48" t="s">
        <v>555</v>
      </c>
      <c r="C560" s="49"/>
      <c r="D560" s="48"/>
      <c r="E560" s="48"/>
      <c r="F560" s="50">
        <f>F561</f>
        <v>4071.1</v>
      </c>
      <c r="G560" s="50">
        <f t="shared" ref="G560:H561" si="173">G561</f>
        <v>3737.5</v>
      </c>
      <c r="H560" s="50">
        <f t="shared" si="173"/>
        <v>3772.4</v>
      </c>
      <c r="I560" s="35"/>
      <c r="J560" s="35"/>
      <c r="K560" s="35"/>
      <c r="L560" s="35"/>
      <c r="M560" s="35"/>
      <c r="N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F560" s="35"/>
      <c r="AG560" s="35"/>
      <c r="AH560" s="35"/>
      <c r="AI560" s="35"/>
      <c r="AJ560" s="35"/>
      <c r="AK560" s="35"/>
      <c r="AL560" s="35"/>
      <c r="AM560" s="35"/>
    </row>
    <row r="561" spans="1:39" s="14" customFormat="1" ht="15.75" x14ac:dyDescent="0.25">
      <c r="A561" s="33" t="s">
        <v>556</v>
      </c>
      <c r="B561" s="48" t="s">
        <v>557</v>
      </c>
      <c r="C561" s="49"/>
      <c r="D561" s="48"/>
      <c r="E561" s="48"/>
      <c r="F561" s="50">
        <f>F562</f>
        <v>4071.1</v>
      </c>
      <c r="G561" s="50">
        <f t="shared" si="173"/>
        <v>3737.5</v>
      </c>
      <c r="H561" s="50">
        <f t="shared" si="173"/>
        <v>3772.4</v>
      </c>
      <c r="I561" s="35"/>
      <c r="J561" s="35"/>
      <c r="K561" s="35"/>
      <c r="L561" s="35"/>
      <c r="M561" s="35"/>
      <c r="N561" s="35"/>
      <c r="O561" s="35"/>
      <c r="P561" s="35"/>
      <c r="Q561" s="35"/>
      <c r="R561" s="35"/>
      <c r="S561" s="35"/>
      <c r="T561" s="35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F561" s="35"/>
      <c r="AG561" s="35"/>
      <c r="AH561" s="35"/>
      <c r="AI561" s="35"/>
      <c r="AJ561" s="35"/>
      <c r="AK561" s="35"/>
      <c r="AL561" s="35"/>
      <c r="AM561" s="35"/>
    </row>
    <row r="562" spans="1:39" s="28" customFormat="1" ht="47.25" x14ac:dyDescent="0.25">
      <c r="A562" s="30" t="s">
        <v>665</v>
      </c>
      <c r="B562" s="38" t="s">
        <v>557</v>
      </c>
      <c r="C562" s="39">
        <v>600</v>
      </c>
      <c r="D562" s="38" t="s">
        <v>34</v>
      </c>
      <c r="E562" s="38" t="s">
        <v>308</v>
      </c>
      <c r="F562" s="40">
        <v>4071.1</v>
      </c>
      <c r="G562" s="40">
        <v>3737.5</v>
      </c>
      <c r="H562" s="40">
        <v>3772.4</v>
      </c>
      <c r="I562" s="51"/>
      <c r="J562" s="51"/>
      <c r="K562" s="51"/>
      <c r="L562" s="51"/>
      <c r="M562" s="51"/>
      <c r="N562" s="51"/>
      <c r="O562" s="51"/>
      <c r="P562" s="51"/>
      <c r="Q562" s="51"/>
      <c r="R562" s="51"/>
      <c r="S562" s="51"/>
      <c r="T562" s="51"/>
      <c r="U562" s="51"/>
      <c r="V562" s="51"/>
      <c r="W562" s="51"/>
      <c r="X562" s="51"/>
      <c r="Y562" s="51"/>
      <c r="Z562" s="51"/>
      <c r="AA562" s="51"/>
      <c r="AB562" s="51"/>
      <c r="AC562" s="51"/>
      <c r="AD562" s="51"/>
      <c r="AE562" s="51"/>
      <c r="AF562" s="51"/>
      <c r="AG562" s="51"/>
      <c r="AH562" s="51"/>
      <c r="AI562" s="51"/>
      <c r="AJ562" s="51"/>
      <c r="AK562" s="51"/>
      <c r="AL562" s="51"/>
      <c r="AM562" s="51"/>
    </row>
    <row r="563" spans="1:39" s="28" customFormat="1" ht="15.75" x14ac:dyDescent="0.25">
      <c r="A563" s="30" t="s">
        <v>867</v>
      </c>
      <c r="B563" s="38" t="s">
        <v>868</v>
      </c>
      <c r="C563" s="39"/>
      <c r="D563" s="38"/>
      <c r="E563" s="38"/>
      <c r="F563" s="40">
        <f>F564</f>
        <v>52925.4</v>
      </c>
      <c r="G563" s="40"/>
      <c r="H563" s="40"/>
      <c r="I563" s="51"/>
      <c r="J563" s="51"/>
      <c r="K563" s="51"/>
      <c r="L563" s="51"/>
      <c r="M563" s="51"/>
      <c r="N563" s="51"/>
      <c r="O563" s="51"/>
      <c r="P563" s="51"/>
      <c r="Q563" s="51"/>
      <c r="R563" s="51"/>
      <c r="S563" s="51"/>
      <c r="T563" s="51"/>
      <c r="U563" s="51"/>
      <c r="V563" s="51"/>
      <c r="W563" s="51"/>
      <c r="X563" s="51"/>
      <c r="Y563" s="51"/>
      <c r="Z563" s="51"/>
      <c r="AA563" s="51"/>
      <c r="AB563" s="51"/>
      <c r="AC563" s="51"/>
      <c r="AD563" s="51"/>
      <c r="AE563" s="51"/>
      <c r="AF563" s="51"/>
      <c r="AG563" s="51"/>
      <c r="AH563" s="51"/>
      <c r="AI563" s="51"/>
      <c r="AJ563" s="51"/>
      <c r="AK563" s="51"/>
      <c r="AL563" s="51"/>
      <c r="AM563" s="51"/>
    </row>
    <row r="564" spans="1:39" s="28" customFormat="1" ht="31.5" x14ac:dyDescent="0.25">
      <c r="A564" s="30" t="s">
        <v>869</v>
      </c>
      <c r="B564" s="38" t="s">
        <v>871</v>
      </c>
      <c r="C564" s="39"/>
      <c r="D564" s="38"/>
      <c r="E564" s="38"/>
      <c r="F564" s="40">
        <f>F565</f>
        <v>52925.4</v>
      </c>
      <c r="G564" s="40"/>
      <c r="H564" s="40"/>
      <c r="I564" s="51"/>
      <c r="J564" s="51"/>
      <c r="K564" s="51"/>
      <c r="L564" s="51"/>
      <c r="M564" s="51"/>
      <c r="N564" s="51"/>
      <c r="O564" s="51"/>
      <c r="P564" s="51"/>
      <c r="Q564" s="51"/>
      <c r="R564" s="51"/>
      <c r="S564" s="51"/>
      <c r="T564" s="51"/>
      <c r="U564" s="51"/>
      <c r="V564" s="51"/>
      <c r="W564" s="51"/>
      <c r="X564" s="51"/>
      <c r="Y564" s="51"/>
      <c r="Z564" s="51"/>
      <c r="AA564" s="51"/>
      <c r="AB564" s="51"/>
      <c r="AC564" s="51"/>
      <c r="AD564" s="51"/>
      <c r="AE564" s="51"/>
      <c r="AF564" s="51"/>
      <c r="AG564" s="51"/>
      <c r="AH564" s="51"/>
      <c r="AI564" s="51"/>
      <c r="AJ564" s="51"/>
      <c r="AK564" s="51"/>
      <c r="AL564" s="51"/>
      <c r="AM564" s="51"/>
    </row>
    <row r="565" spans="1:39" s="28" customFormat="1" ht="31.5" x14ac:dyDescent="0.25">
      <c r="A565" s="30" t="s">
        <v>870</v>
      </c>
      <c r="B565" s="38" t="s">
        <v>871</v>
      </c>
      <c r="C565" s="39">
        <v>500</v>
      </c>
      <c r="D565" s="38" t="s">
        <v>412</v>
      </c>
      <c r="E565" s="38" t="s">
        <v>38</v>
      </c>
      <c r="F565" s="40">
        <v>52925.4</v>
      </c>
      <c r="G565" s="40"/>
      <c r="H565" s="40"/>
      <c r="I565" s="51"/>
      <c r="J565" s="51"/>
      <c r="K565" s="51"/>
      <c r="L565" s="51"/>
      <c r="M565" s="51"/>
      <c r="N565" s="51"/>
      <c r="O565" s="51"/>
      <c r="P565" s="51"/>
      <c r="Q565" s="51"/>
      <c r="R565" s="51"/>
      <c r="S565" s="51"/>
      <c r="T565" s="51"/>
      <c r="U565" s="51"/>
      <c r="V565" s="51"/>
      <c r="W565" s="51"/>
      <c r="X565" s="51"/>
      <c r="Y565" s="51"/>
      <c r="Z565" s="51"/>
      <c r="AA565" s="51"/>
      <c r="AB565" s="51"/>
      <c r="AC565" s="51"/>
      <c r="AD565" s="51"/>
      <c r="AE565" s="51"/>
      <c r="AF565" s="51"/>
      <c r="AG565" s="51"/>
      <c r="AH565" s="51"/>
      <c r="AI565" s="51"/>
      <c r="AJ565" s="51"/>
      <c r="AK565" s="51"/>
      <c r="AL565" s="51"/>
      <c r="AM565" s="51"/>
    </row>
    <row r="566" spans="1:39" s="28" customFormat="1" ht="15.75" x14ac:dyDescent="0.25">
      <c r="A566" s="56" t="s">
        <v>664</v>
      </c>
      <c r="B566" s="38" t="s">
        <v>666</v>
      </c>
      <c r="C566" s="39"/>
      <c r="D566" s="38"/>
      <c r="E566" s="38"/>
      <c r="F566" s="40"/>
      <c r="G566" s="40">
        <f>G567</f>
        <v>225</v>
      </c>
      <c r="H566" s="40">
        <f>H567</f>
        <v>225</v>
      </c>
      <c r="I566" s="51"/>
      <c r="J566" s="51"/>
      <c r="K566" s="51"/>
      <c r="L566" s="51"/>
      <c r="M566" s="51"/>
      <c r="N566" s="51"/>
      <c r="O566" s="51"/>
      <c r="P566" s="51"/>
      <c r="Q566" s="51"/>
      <c r="R566" s="51"/>
      <c r="S566" s="51"/>
      <c r="T566" s="51"/>
      <c r="U566" s="51"/>
      <c r="V566" s="51"/>
      <c r="W566" s="51"/>
      <c r="X566" s="51"/>
      <c r="Y566" s="51"/>
      <c r="Z566" s="51"/>
      <c r="AA566" s="51"/>
      <c r="AB566" s="51"/>
      <c r="AC566" s="51"/>
      <c r="AD566" s="51"/>
      <c r="AE566" s="51"/>
      <c r="AF566" s="51"/>
      <c r="AG566" s="51"/>
      <c r="AH566" s="51"/>
      <c r="AI566" s="51"/>
      <c r="AJ566" s="51"/>
      <c r="AK566" s="51"/>
      <c r="AL566" s="51"/>
      <c r="AM566" s="51"/>
    </row>
    <row r="567" spans="1:39" s="28" customFormat="1" ht="31.5" x14ac:dyDescent="0.25">
      <c r="A567" s="56" t="s">
        <v>873</v>
      </c>
      <c r="B567" s="38" t="s">
        <v>872</v>
      </c>
      <c r="C567" s="39"/>
      <c r="D567" s="38"/>
      <c r="E567" s="38"/>
      <c r="F567" s="40"/>
      <c r="G567" s="40">
        <f>G568</f>
        <v>225</v>
      </c>
      <c r="H567" s="40">
        <f>H568</f>
        <v>225</v>
      </c>
      <c r="I567" s="51"/>
      <c r="J567" s="51"/>
      <c r="K567" s="51"/>
      <c r="L567" s="51"/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  <c r="X567" s="51"/>
      <c r="Y567" s="51"/>
      <c r="Z567" s="51"/>
      <c r="AA567" s="51"/>
      <c r="AB567" s="51"/>
      <c r="AC567" s="51"/>
      <c r="AD567" s="51"/>
      <c r="AE567" s="51"/>
      <c r="AF567" s="51"/>
      <c r="AG567" s="51"/>
      <c r="AH567" s="51"/>
      <c r="AI567" s="51"/>
      <c r="AJ567" s="51"/>
      <c r="AK567" s="51"/>
      <c r="AL567" s="51"/>
      <c r="AM567" s="51"/>
    </row>
    <row r="568" spans="1:39" s="28" customFormat="1" ht="47.25" x14ac:dyDescent="0.25">
      <c r="A568" s="56" t="s">
        <v>874</v>
      </c>
      <c r="B568" s="38" t="s">
        <v>872</v>
      </c>
      <c r="C568" s="39">
        <v>600</v>
      </c>
      <c r="D568" s="38" t="s">
        <v>34</v>
      </c>
      <c r="E568" s="38" t="s">
        <v>308</v>
      </c>
      <c r="F568" s="40"/>
      <c r="G568" s="40">
        <v>225</v>
      </c>
      <c r="H568" s="40">
        <v>225</v>
      </c>
      <c r="I568" s="51"/>
      <c r="J568" s="51"/>
      <c r="K568" s="51"/>
      <c r="L568" s="51"/>
      <c r="M568" s="51"/>
      <c r="N568" s="51"/>
      <c r="O568" s="51"/>
      <c r="P568" s="51"/>
      <c r="Q568" s="51"/>
      <c r="R568" s="51"/>
      <c r="S568" s="51"/>
      <c r="T568" s="51"/>
      <c r="U568" s="51"/>
      <c r="V568" s="51"/>
      <c r="W568" s="51"/>
      <c r="X568" s="51"/>
      <c r="Y568" s="51"/>
      <c r="Z568" s="51"/>
      <c r="AA568" s="51"/>
      <c r="AB568" s="51"/>
      <c r="AC568" s="51"/>
      <c r="AD568" s="51"/>
      <c r="AE568" s="51"/>
      <c r="AF568" s="51"/>
      <c r="AG568" s="51"/>
      <c r="AH568" s="51"/>
      <c r="AI568" s="51"/>
      <c r="AJ568" s="51"/>
      <c r="AK568" s="51"/>
      <c r="AL568" s="51"/>
      <c r="AM568" s="51"/>
    </row>
    <row r="569" spans="1:39" s="14" customFormat="1" ht="47.25" x14ac:dyDescent="0.25">
      <c r="A569" s="33" t="s">
        <v>558</v>
      </c>
      <c r="B569" s="48" t="s">
        <v>559</v>
      </c>
      <c r="C569" s="49"/>
      <c r="D569" s="48"/>
      <c r="E569" s="48"/>
      <c r="F569" s="50">
        <f>F570</f>
        <v>1500</v>
      </c>
      <c r="G569" s="50"/>
      <c r="H569" s="50"/>
      <c r="I569" s="35"/>
      <c r="J569" s="35"/>
      <c r="K569" s="35"/>
      <c r="L569" s="35"/>
      <c r="M569" s="35"/>
      <c r="N569" s="35"/>
      <c r="O569" s="35"/>
      <c r="P569" s="35"/>
      <c r="Q569" s="35"/>
      <c r="R569" s="35"/>
      <c r="S569" s="35"/>
      <c r="T569" s="35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F569" s="35"/>
      <c r="AG569" s="35"/>
      <c r="AH569" s="35"/>
      <c r="AI569" s="35"/>
      <c r="AJ569" s="35"/>
      <c r="AK569" s="35"/>
      <c r="AL569" s="35"/>
      <c r="AM569" s="35"/>
    </row>
    <row r="570" spans="1:39" s="14" customFormat="1" ht="47.25" x14ac:dyDescent="0.25">
      <c r="A570" s="15" t="s">
        <v>560</v>
      </c>
      <c r="B570" s="16" t="s">
        <v>561</v>
      </c>
      <c r="C570" s="17"/>
      <c r="D570" s="16"/>
      <c r="E570" s="16"/>
      <c r="F570" s="18">
        <f>F571</f>
        <v>1500</v>
      </c>
      <c r="G570" s="18"/>
      <c r="H570" s="18"/>
    </row>
    <row r="571" spans="1:39" s="28" customFormat="1" ht="63" x14ac:dyDescent="0.25">
      <c r="A571" s="29" t="s">
        <v>562</v>
      </c>
      <c r="B571" s="25" t="s">
        <v>561</v>
      </c>
      <c r="C571" s="26" t="s">
        <v>177</v>
      </c>
      <c r="D571" s="25" t="s">
        <v>346</v>
      </c>
      <c r="E571" s="25" t="s">
        <v>38</v>
      </c>
      <c r="F571" s="27">
        <v>1500</v>
      </c>
      <c r="G571" s="27"/>
      <c r="H571" s="27"/>
    </row>
    <row r="572" spans="1:39" s="14" customFormat="1" ht="15.75" x14ac:dyDescent="0.25">
      <c r="A572" s="15" t="s">
        <v>28</v>
      </c>
      <c r="B572" s="16" t="s">
        <v>563</v>
      </c>
      <c r="C572" s="17"/>
      <c r="D572" s="16"/>
      <c r="E572" s="16"/>
      <c r="F572" s="18">
        <f>F573+F578+F580</f>
        <v>1196.4000000000001</v>
      </c>
      <c r="G572" s="18">
        <f t="shared" ref="G572:H572" si="174">G573+G578+G580</f>
        <v>1136</v>
      </c>
      <c r="H572" s="18">
        <f t="shared" si="174"/>
        <v>1136</v>
      </c>
    </row>
    <row r="573" spans="1:39" s="14" customFormat="1" ht="15.75" x14ac:dyDescent="0.25">
      <c r="A573" s="15" t="s">
        <v>275</v>
      </c>
      <c r="B573" s="16" t="s">
        <v>564</v>
      </c>
      <c r="C573" s="17"/>
      <c r="D573" s="16"/>
      <c r="E573" s="16"/>
      <c r="F573" s="18">
        <f>F574+F575+F576+F577</f>
        <v>1122.2</v>
      </c>
      <c r="G573" s="18">
        <f t="shared" ref="G573:H573" si="175">G574+G575+G576+G577</f>
        <v>1057.2</v>
      </c>
      <c r="H573" s="18">
        <f t="shared" si="175"/>
        <v>1057.2</v>
      </c>
    </row>
    <row r="574" spans="1:39" s="28" customFormat="1" ht="31.5" x14ac:dyDescent="0.25">
      <c r="A574" s="24" t="s">
        <v>277</v>
      </c>
      <c r="B574" s="25" t="s">
        <v>564</v>
      </c>
      <c r="C574" s="26" t="s">
        <v>33</v>
      </c>
      <c r="D574" s="25" t="s">
        <v>34</v>
      </c>
      <c r="E574" s="25" t="s">
        <v>15</v>
      </c>
      <c r="F574" s="27">
        <v>6</v>
      </c>
      <c r="G574" s="27">
        <v>6</v>
      </c>
      <c r="H574" s="27">
        <v>6</v>
      </c>
    </row>
    <row r="575" spans="1:39" s="28" customFormat="1" ht="31.5" x14ac:dyDescent="0.25">
      <c r="A575" s="24" t="s">
        <v>277</v>
      </c>
      <c r="B575" s="25" t="s">
        <v>564</v>
      </c>
      <c r="C575" s="26" t="s">
        <v>33</v>
      </c>
      <c r="D575" s="25" t="s">
        <v>34</v>
      </c>
      <c r="E575" s="25" t="s">
        <v>19</v>
      </c>
      <c r="F575" s="27">
        <v>250.6</v>
      </c>
      <c r="G575" s="27">
        <v>250.6</v>
      </c>
      <c r="H575" s="27">
        <v>250.6</v>
      </c>
    </row>
    <row r="576" spans="1:39" s="28" customFormat="1" ht="31.5" x14ac:dyDescent="0.25">
      <c r="A576" s="24" t="s">
        <v>277</v>
      </c>
      <c r="B576" s="25" t="s">
        <v>564</v>
      </c>
      <c r="C576" s="26" t="s">
        <v>33</v>
      </c>
      <c r="D576" s="25" t="s">
        <v>34</v>
      </c>
      <c r="E576" s="25" t="s">
        <v>161</v>
      </c>
      <c r="F576" s="27">
        <v>17.399999999999999</v>
      </c>
      <c r="G576" s="27">
        <v>17.399999999999999</v>
      </c>
      <c r="H576" s="27">
        <v>17.399999999999999</v>
      </c>
    </row>
    <row r="577" spans="1:8" s="28" customFormat="1" ht="31.5" x14ac:dyDescent="0.25">
      <c r="A577" s="24" t="s">
        <v>277</v>
      </c>
      <c r="B577" s="25" t="s">
        <v>564</v>
      </c>
      <c r="C577" s="26" t="s">
        <v>33</v>
      </c>
      <c r="D577" s="25" t="s">
        <v>313</v>
      </c>
      <c r="E577" s="25" t="s">
        <v>392</v>
      </c>
      <c r="F577" s="27">
        <v>848.2</v>
      </c>
      <c r="G577" s="27">
        <v>783.2</v>
      </c>
      <c r="H577" s="27">
        <v>783.2</v>
      </c>
    </row>
    <row r="578" spans="1:8" s="14" customFormat="1" ht="31.5" x14ac:dyDescent="0.25">
      <c r="A578" s="15" t="s">
        <v>509</v>
      </c>
      <c r="B578" s="16" t="s">
        <v>565</v>
      </c>
      <c r="C578" s="17"/>
      <c r="D578" s="16"/>
      <c r="E578" s="16"/>
      <c r="F578" s="18">
        <f>F579</f>
        <v>2</v>
      </c>
      <c r="G578" s="18">
        <f t="shared" ref="G578:H578" si="176">G579</f>
        <v>2</v>
      </c>
      <c r="H578" s="18">
        <f t="shared" si="176"/>
        <v>2</v>
      </c>
    </row>
    <row r="579" spans="1:8" s="28" customFormat="1" ht="31.5" x14ac:dyDescent="0.25">
      <c r="A579" s="24" t="s">
        <v>566</v>
      </c>
      <c r="B579" s="25" t="s">
        <v>565</v>
      </c>
      <c r="C579" s="26" t="s">
        <v>33</v>
      </c>
      <c r="D579" s="25" t="s">
        <v>34</v>
      </c>
      <c r="E579" s="25" t="s">
        <v>161</v>
      </c>
      <c r="F579" s="27">
        <v>2</v>
      </c>
      <c r="G579" s="27">
        <v>2</v>
      </c>
      <c r="H579" s="27">
        <v>2</v>
      </c>
    </row>
    <row r="580" spans="1:8" s="14" customFormat="1" ht="47.25" x14ac:dyDescent="0.25">
      <c r="A580" s="15" t="s">
        <v>88</v>
      </c>
      <c r="B580" s="16" t="s">
        <v>567</v>
      </c>
      <c r="C580" s="17"/>
      <c r="D580" s="16"/>
      <c r="E580" s="16"/>
      <c r="F580" s="18">
        <f>F581+F582</f>
        <v>72.2</v>
      </c>
      <c r="G580" s="18">
        <f t="shared" ref="G580:H580" si="177">G581+G582</f>
        <v>76.8</v>
      </c>
      <c r="H580" s="18">
        <f t="shared" si="177"/>
        <v>76.8</v>
      </c>
    </row>
    <row r="581" spans="1:8" s="28" customFormat="1" ht="63" x14ac:dyDescent="0.25">
      <c r="A581" s="24" t="s">
        <v>568</v>
      </c>
      <c r="B581" s="25" t="s">
        <v>567</v>
      </c>
      <c r="C581" s="26" t="s">
        <v>33</v>
      </c>
      <c r="D581" s="25" t="s">
        <v>26</v>
      </c>
      <c r="E581" s="25" t="s">
        <v>27</v>
      </c>
      <c r="F581" s="27">
        <v>53.4</v>
      </c>
      <c r="G581" s="27">
        <v>58</v>
      </c>
      <c r="H581" s="27">
        <v>58</v>
      </c>
    </row>
    <row r="582" spans="1:8" s="28" customFormat="1" ht="63" x14ac:dyDescent="0.25">
      <c r="A582" s="24" t="s">
        <v>568</v>
      </c>
      <c r="B582" s="25" t="s">
        <v>567</v>
      </c>
      <c r="C582" s="26" t="s">
        <v>33</v>
      </c>
      <c r="D582" s="25" t="s">
        <v>110</v>
      </c>
      <c r="E582" s="25" t="s">
        <v>19</v>
      </c>
      <c r="F582" s="27">
        <v>18.8</v>
      </c>
      <c r="G582" s="27">
        <v>18.8</v>
      </c>
      <c r="H582" s="27">
        <v>18.8</v>
      </c>
    </row>
    <row r="583" spans="1:8" s="14" customFormat="1" ht="15.75" x14ac:dyDescent="0.25">
      <c r="A583" s="15" t="s">
        <v>569</v>
      </c>
      <c r="B583" s="16" t="s">
        <v>570</v>
      </c>
      <c r="C583" s="17"/>
      <c r="D583" s="16"/>
      <c r="E583" s="16"/>
      <c r="F583" s="18">
        <f>F584</f>
        <v>1650</v>
      </c>
      <c r="G583" s="18">
        <f t="shared" ref="G583:H584" si="178">G584</f>
        <v>1650</v>
      </c>
      <c r="H583" s="18">
        <f t="shared" si="178"/>
        <v>1650</v>
      </c>
    </row>
    <row r="584" spans="1:8" s="14" customFormat="1" ht="15.75" x14ac:dyDescent="0.25">
      <c r="A584" s="15" t="s">
        <v>571</v>
      </c>
      <c r="B584" s="16" t="s">
        <v>572</v>
      </c>
      <c r="C584" s="17"/>
      <c r="D584" s="16"/>
      <c r="E584" s="16"/>
      <c r="F584" s="18">
        <f>F585</f>
        <v>1650</v>
      </c>
      <c r="G584" s="18">
        <f t="shared" si="178"/>
        <v>1650</v>
      </c>
      <c r="H584" s="18">
        <f t="shared" si="178"/>
        <v>1650</v>
      </c>
    </row>
    <row r="585" spans="1:8" s="28" customFormat="1" ht="31.5" x14ac:dyDescent="0.25">
      <c r="A585" s="24" t="s">
        <v>573</v>
      </c>
      <c r="B585" s="25" t="s">
        <v>572</v>
      </c>
      <c r="C585" s="26" t="s">
        <v>13</v>
      </c>
      <c r="D585" s="25" t="s">
        <v>34</v>
      </c>
      <c r="E585" s="25" t="s">
        <v>308</v>
      </c>
      <c r="F585" s="27">
        <v>1650</v>
      </c>
      <c r="G585" s="27">
        <v>1650</v>
      </c>
      <c r="H585" s="27">
        <v>1650</v>
      </c>
    </row>
    <row r="586" spans="1:8" s="14" customFormat="1" ht="31.5" x14ac:dyDescent="0.25">
      <c r="A586" s="15" t="s">
        <v>45</v>
      </c>
      <c r="B586" s="16" t="s">
        <v>574</v>
      </c>
      <c r="C586" s="17"/>
      <c r="D586" s="16"/>
      <c r="E586" s="16"/>
      <c r="F586" s="18">
        <f>F587+F589</f>
        <v>29700.1</v>
      </c>
      <c r="G586" s="18">
        <f t="shared" ref="G586:H586" si="179">G587+G589</f>
        <v>14146.2</v>
      </c>
      <c r="H586" s="18">
        <f t="shared" si="179"/>
        <v>26497.599999999999</v>
      </c>
    </row>
    <row r="587" spans="1:8" s="14" customFormat="1" ht="15.75" x14ac:dyDescent="0.25">
      <c r="A587" s="15" t="s">
        <v>575</v>
      </c>
      <c r="B587" s="16" t="s">
        <v>576</v>
      </c>
      <c r="C587" s="17"/>
      <c r="D587" s="16"/>
      <c r="E587" s="16"/>
      <c r="F587" s="18">
        <f>F588</f>
        <v>854.3</v>
      </c>
      <c r="G587" s="18">
        <f t="shared" ref="G587:H587" si="180">G588</f>
        <v>817.3</v>
      </c>
      <c r="H587" s="18">
        <f t="shared" si="180"/>
        <v>817.3</v>
      </c>
    </row>
    <row r="588" spans="1:8" s="28" customFormat="1" ht="63" x14ac:dyDescent="0.25">
      <c r="A588" s="24" t="s">
        <v>577</v>
      </c>
      <c r="B588" s="25" t="s">
        <v>576</v>
      </c>
      <c r="C588" s="26" t="s">
        <v>25</v>
      </c>
      <c r="D588" s="25" t="s">
        <v>26</v>
      </c>
      <c r="E588" s="25" t="s">
        <v>27</v>
      </c>
      <c r="F588" s="27">
        <v>854.3</v>
      </c>
      <c r="G588" s="27">
        <v>817.3</v>
      </c>
      <c r="H588" s="27">
        <v>817.3</v>
      </c>
    </row>
    <row r="589" spans="1:8" s="14" customFormat="1" ht="47.25" x14ac:dyDescent="0.25">
      <c r="A589" s="15" t="s">
        <v>88</v>
      </c>
      <c r="B589" s="16" t="s">
        <v>578</v>
      </c>
      <c r="C589" s="17"/>
      <c r="D589" s="16"/>
      <c r="E589" s="16"/>
      <c r="F589" s="18">
        <f>F590+F591+F592+F593+F594</f>
        <v>28845.8</v>
      </c>
      <c r="G589" s="18">
        <f t="shared" ref="G589:H589" si="181">G590+G591+G592+G593</f>
        <v>13328.900000000001</v>
      </c>
      <c r="H589" s="18">
        <f t="shared" si="181"/>
        <v>25680.3</v>
      </c>
    </row>
    <row r="590" spans="1:8" s="28" customFormat="1" ht="94.5" x14ac:dyDescent="0.25">
      <c r="A590" s="29" t="s">
        <v>579</v>
      </c>
      <c r="B590" s="25" t="s">
        <v>578</v>
      </c>
      <c r="C590" s="26" t="s">
        <v>25</v>
      </c>
      <c r="D590" s="25" t="s">
        <v>26</v>
      </c>
      <c r="E590" s="25" t="s">
        <v>27</v>
      </c>
      <c r="F590" s="27">
        <v>13312</v>
      </c>
      <c r="G590" s="27">
        <v>12245.6</v>
      </c>
      <c r="H590" s="27">
        <v>12245.6</v>
      </c>
    </row>
    <row r="591" spans="1:8" s="28" customFormat="1" ht="94.5" x14ac:dyDescent="0.25">
      <c r="A591" s="29" t="s">
        <v>579</v>
      </c>
      <c r="B591" s="25" t="s">
        <v>578</v>
      </c>
      <c r="C591" s="26" t="s">
        <v>25</v>
      </c>
      <c r="D591" s="25" t="s">
        <v>110</v>
      </c>
      <c r="E591" s="25" t="s">
        <v>19</v>
      </c>
      <c r="F591" s="27">
        <v>12494.5</v>
      </c>
      <c r="G591" s="27"/>
      <c r="H591" s="27">
        <v>12351.4</v>
      </c>
    </row>
    <row r="592" spans="1:8" s="28" customFormat="1" ht="63" x14ac:dyDescent="0.25">
      <c r="A592" s="29" t="s">
        <v>90</v>
      </c>
      <c r="B592" s="25" t="s">
        <v>578</v>
      </c>
      <c r="C592" s="26" t="s">
        <v>54</v>
      </c>
      <c r="D592" s="25" t="s">
        <v>26</v>
      </c>
      <c r="E592" s="25" t="s">
        <v>27</v>
      </c>
      <c r="F592" s="27">
        <v>2569.8000000000002</v>
      </c>
      <c r="G592" s="27">
        <v>610.1</v>
      </c>
      <c r="H592" s="27">
        <v>610.1</v>
      </c>
    </row>
    <row r="593" spans="1:23" s="28" customFormat="1" ht="63" x14ac:dyDescent="0.25">
      <c r="A593" s="29" t="s">
        <v>90</v>
      </c>
      <c r="B593" s="25" t="s">
        <v>578</v>
      </c>
      <c r="C593" s="26" t="s">
        <v>54</v>
      </c>
      <c r="D593" s="25" t="s">
        <v>110</v>
      </c>
      <c r="E593" s="25" t="s">
        <v>19</v>
      </c>
      <c r="F593" s="27">
        <v>467</v>
      </c>
      <c r="G593" s="27">
        <v>473.2</v>
      </c>
      <c r="H593" s="27">
        <v>473.2</v>
      </c>
    </row>
    <row r="594" spans="1:23" s="28" customFormat="1" ht="63" x14ac:dyDescent="0.25">
      <c r="A594" s="29" t="s">
        <v>568</v>
      </c>
      <c r="B594" s="25" t="s">
        <v>578</v>
      </c>
      <c r="C594" s="26">
        <v>800</v>
      </c>
      <c r="D594" s="25" t="s">
        <v>26</v>
      </c>
      <c r="E594" s="25" t="s">
        <v>27</v>
      </c>
      <c r="F594" s="27">
        <v>2.5</v>
      </c>
      <c r="G594" s="27"/>
      <c r="H594" s="27"/>
    </row>
    <row r="595" spans="1:23" s="34" customFormat="1" ht="31.5" x14ac:dyDescent="0.25">
      <c r="A595" s="32" t="s">
        <v>580</v>
      </c>
      <c r="B595" s="45" t="s">
        <v>581</v>
      </c>
      <c r="C595" s="46"/>
      <c r="D595" s="45"/>
      <c r="E595" s="45"/>
      <c r="F595" s="47">
        <f>F596+F613</f>
        <v>7065.3000000000011</v>
      </c>
      <c r="G595" s="47">
        <f t="shared" ref="G595:H595" si="182">G596+G613</f>
        <v>4868</v>
      </c>
      <c r="H595" s="47">
        <f t="shared" si="182"/>
        <v>6205.7000000000007</v>
      </c>
      <c r="I595" s="35"/>
      <c r="J595" s="35"/>
      <c r="K595" s="35"/>
      <c r="L595" s="35"/>
      <c r="M595" s="35"/>
      <c r="N595" s="35"/>
      <c r="O595" s="35"/>
      <c r="P595" s="35"/>
      <c r="Q595" s="35"/>
      <c r="R595" s="35"/>
      <c r="S595" s="35"/>
      <c r="T595" s="35"/>
      <c r="U595" s="35"/>
      <c r="V595" s="35"/>
      <c r="W595" s="35"/>
    </row>
    <row r="596" spans="1:23" s="34" customFormat="1" ht="31.5" x14ac:dyDescent="0.25">
      <c r="A596" s="33" t="s">
        <v>582</v>
      </c>
      <c r="B596" s="48" t="s">
        <v>583</v>
      </c>
      <c r="C596" s="49"/>
      <c r="D596" s="48"/>
      <c r="E596" s="48"/>
      <c r="F596" s="50">
        <f>F597+F599+F601+F603+F605+F607+F609+F611</f>
        <v>5339.9000000000005</v>
      </c>
      <c r="G596" s="50">
        <f t="shared" ref="G596:H596" si="183">G597+G599+G601+G603+G605+G607+G609+G611</f>
        <v>4868</v>
      </c>
      <c r="H596" s="50">
        <f t="shared" si="183"/>
        <v>6205.7000000000007</v>
      </c>
      <c r="I596" s="35"/>
      <c r="J596" s="35"/>
      <c r="K596" s="35"/>
      <c r="L596" s="35"/>
      <c r="M596" s="35"/>
      <c r="N596" s="35"/>
      <c r="O596" s="35"/>
      <c r="P596" s="35"/>
      <c r="Q596" s="35"/>
      <c r="R596" s="35"/>
      <c r="S596" s="35"/>
      <c r="T596" s="35"/>
      <c r="U596" s="35"/>
      <c r="V596" s="35"/>
      <c r="W596" s="35"/>
    </row>
    <row r="597" spans="1:23" s="34" customFormat="1" ht="31.5" x14ac:dyDescent="0.25">
      <c r="A597" s="33" t="s">
        <v>743</v>
      </c>
      <c r="B597" s="48" t="s">
        <v>583</v>
      </c>
      <c r="C597" s="49"/>
      <c r="D597" s="48"/>
      <c r="E597" s="48"/>
      <c r="F597" s="50">
        <f>F598</f>
        <v>100</v>
      </c>
      <c r="G597" s="50">
        <f t="shared" ref="G597:H599" si="184">G598</f>
        <v>0</v>
      </c>
      <c r="H597" s="50">
        <f t="shared" si="184"/>
        <v>0</v>
      </c>
      <c r="I597" s="35"/>
      <c r="J597" s="35"/>
      <c r="K597" s="35"/>
      <c r="L597" s="35"/>
      <c r="M597" s="35"/>
      <c r="N597" s="35"/>
      <c r="O597" s="35"/>
      <c r="P597" s="35"/>
      <c r="Q597" s="35"/>
      <c r="R597" s="35"/>
      <c r="S597" s="35"/>
      <c r="T597" s="35"/>
      <c r="U597" s="35"/>
      <c r="V597" s="35"/>
      <c r="W597" s="35"/>
    </row>
    <row r="598" spans="1:23" s="36" customFormat="1" ht="47.25" x14ac:dyDescent="0.25">
      <c r="A598" s="30" t="s">
        <v>744</v>
      </c>
      <c r="B598" s="38" t="s">
        <v>583</v>
      </c>
      <c r="C598" s="39">
        <v>200</v>
      </c>
      <c r="D598" s="38" t="s">
        <v>19</v>
      </c>
      <c r="E598" s="38" t="s">
        <v>27</v>
      </c>
      <c r="F598" s="40">
        <v>100</v>
      </c>
      <c r="G598" s="40">
        <v>0</v>
      </c>
      <c r="H598" s="40">
        <v>0</v>
      </c>
      <c r="I598" s="51"/>
      <c r="J598" s="51"/>
      <c r="K598" s="51"/>
      <c r="L598" s="51"/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</row>
    <row r="599" spans="1:23" s="34" customFormat="1" ht="31.5" x14ac:dyDescent="0.25">
      <c r="A599" s="33" t="s">
        <v>747</v>
      </c>
      <c r="B599" s="48" t="s">
        <v>584</v>
      </c>
      <c r="C599" s="49"/>
      <c r="D599" s="48"/>
      <c r="E599" s="48"/>
      <c r="F599" s="50">
        <f>F600</f>
        <v>380.5</v>
      </c>
      <c r="G599" s="50">
        <f t="shared" si="184"/>
        <v>311.89999999999998</v>
      </c>
      <c r="H599" s="50">
        <f t="shared" si="184"/>
        <v>397.6</v>
      </c>
      <c r="I599" s="35"/>
      <c r="J599" s="35"/>
      <c r="K599" s="35"/>
      <c r="L599" s="35"/>
      <c r="M599" s="35"/>
      <c r="N599" s="35"/>
      <c r="O599" s="35"/>
      <c r="P599" s="35"/>
      <c r="Q599" s="35"/>
      <c r="R599" s="35"/>
      <c r="S599" s="35"/>
      <c r="T599" s="35"/>
      <c r="U599" s="35"/>
      <c r="V599" s="35"/>
      <c r="W599" s="35"/>
    </row>
    <row r="600" spans="1:23" s="36" customFormat="1" ht="47.25" x14ac:dyDescent="0.25">
      <c r="A600" s="30" t="s">
        <v>748</v>
      </c>
      <c r="B600" s="38" t="s">
        <v>584</v>
      </c>
      <c r="C600" s="39" t="s">
        <v>411</v>
      </c>
      <c r="D600" s="38" t="s">
        <v>19</v>
      </c>
      <c r="E600" s="38" t="s">
        <v>27</v>
      </c>
      <c r="F600" s="40">
        <v>380.5</v>
      </c>
      <c r="G600" s="40">
        <v>311.89999999999998</v>
      </c>
      <c r="H600" s="40">
        <v>397.6</v>
      </c>
      <c r="I600" s="51"/>
      <c r="J600" s="51"/>
      <c r="K600" s="51"/>
      <c r="L600" s="51"/>
      <c r="M600" s="51"/>
      <c r="N600" s="51"/>
      <c r="O600" s="51"/>
      <c r="P600" s="51"/>
      <c r="Q600" s="51"/>
      <c r="R600" s="51"/>
      <c r="S600" s="51"/>
      <c r="T600" s="51"/>
      <c r="U600" s="51"/>
      <c r="V600" s="51"/>
      <c r="W600" s="51"/>
    </row>
    <row r="601" spans="1:23" s="34" customFormat="1" ht="31.5" x14ac:dyDescent="0.25">
      <c r="A601" s="33" t="s">
        <v>726</v>
      </c>
      <c r="B601" s="48" t="s">
        <v>585</v>
      </c>
      <c r="C601" s="49"/>
      <c r="D601" s="48"/>
      <c r="E601" s="48"/>
      <c r="F601" s="50">
        <f>F602</f>
        <v>829.6</v>
      </c>
      <c r="G601" s="50">
        <f t="shared" ref="G601:H601" si="185">G602</f>
        <v>373.3</v>
      </c>
      <c r="H601" s="50">
        <f t="shared" si="185"/>
        <v>475.9</v>
      </c>
      <c r="I601" s="35"/>
      <c r="J601" s="35"/>
      <c r="K601" s="35"/>
      <c r="L601" s="35"/>
      <c r="M601" s="35"/>
      <c r="N601" s="35"/>
      <c r="O601" s="35"/>
      <c r="P601" s="35"/>
      <c r="Q601" s="35"/>
      <c r="R601" s="35"/>
      <c r="S601" s="35"/>
      <c r="T601" s="35"/>
      <c r="U601" s="35"/>
      <c r="V601" s="35"/>
      <c r="W601" s="35"/>
    </row>
    <row r="602" spans="1:23" s="36" customFormat="1" ht="47.25" x14ac:dyDescent="0.25">
      <c r="A602" s="30" t="s">
        <v>702</v>
      </c>
      <c r="B602" s="38" t="s">
        <v>585</v>
      </c>
      <c r="C602" s="39" t="s">
        <v>411</v>
      </c>
      <c r="D602" s="38" t="s">
        <v>19</v>
      </c>
      <c r="E602" s="38" t="s">
        <v>27</v>
      </c>
      <c r="F602" s="40">
        <v>829.6</v>
      </c>
      <c r="G602" s="40">
        <v>373.3</v>
      </c>
      <c r="H602" s="40">
        <v>475.9</v>
      </c>
      <c r="I602" s="51"/>
      <c r="J602" s="51"/>
      <c r="K602" s="51"/>
      <c r="L602" s="51"/>
      <c r="M602" s="51"/>
      <c r="N602" s="51"/>
      <c r="O602" s="51"/>
      <c r="P602" s="51"/>
      <c r="Q602" s="51"/>
      <c r="R602" s="51"/>
      <c r="S602" s="51"/>
      <c r="T602" s="51"/>
      <c r="U602" s="51"/>
      <c r="V602" s="51"/>
      <c r="W602" s="51"/>
    </row>
    <row r="603" spans="1:23" s="34" customFormat="1" ht="31.5" x14ac:dyDescent="0.25">
      <c r="A603" s="33" t="s">
        <v>749</v>
      </c>
      <c r="B603" s="48" t="s">
        <v>586</v>
      </c>
      <c r="C603" s="49"/>
      <c r="D603" s="48"/>
      <c r="E603" s="48"/>
      <c r="F603" s="50">
        <f>F604</f>
        <v>206.9</v>
      </c>
      <c r="G603" s="50">
        <f t="shared" ref="G603:H603" si="186">G604</f>
        <v>214.8</v>
      </c>
      <c r="H603" s="50">
        <f t="shared" si="186"/>
        <v>273.8</v>
      </c>
      <c r="I603" s="35"/>
      <c r="J603" s="35"/>
      <c r="K603" s="35"/>
      <c r="L603" s="35"/>
      <c r="M603" s="35"/>
      <c r="N603" s="35"/>
      <c r="O603" s="35"/>
      <c r="P603" s="35"/>
      <c r="Q603" s="35"/>
      <c r="R603" s="35"/>
      <c r="S603" s="35"/>
      <c r="T603" s="35"/>
      <c r="U603" s="35"/>
      <c r="V603" s="35"/>
      <c r="W603" s="35"/>
    </row>
    <row r="604" spans="1:23" s="36" customFormat="1" ht="47.25" x14ac:dyDescent="0.25">
      <c r="A604" s="30" t="s">
        <v>750</v>
      </c>
      <c r="B604" s="38" t="s">
        <v>586</v>
      </c>
      <c r="C604" s="39" t="s">
        <v>411</v>
      </c>
      <c r="D604" s="38" t="s">
        <v>19</v>
      </c>
      <c r="E604" s="38" t="s">
        <v>27</v>
      </c>
      <c r="F604" s="40">
        <v>206.9</v>
      </c>
      <c r="G604" s="40">
        <v>214.8</v>
      </c>
      <c r="H604" s="40">
        <v>273.8</v>
      </c>
      <c r="I604" s="51"/>
      <c r="J604" s="51"/>
      <c r="K604" s="51"/>
      <c r="L604" s="51"/>
      <c r="M604" s="51"/>
      <c r="N604" s="51"/>
      <c r="O604" s="51"/>
      <c r="P604" s="51"/>
      <c r="Q604" s="51"/>
      <c r="R604" s="51"/>
      <c r="S604" s="51"/>
      <c r="T604" s="51"/>
      <c r="U604" s="51"/>
      <c r="V604" s="51"/>
      <c r="W604" s="51"/>
    </row>
    <row r="605" spans="1:23" s="34" customFormat="1" ht="31.5" x14ac:dyDescent="0.25">
      <c r="A605" s="33" t="s">
        <v>745</v>
      </c>
      <c r="B605" s="48" t="s">
        <v>587</v>
      </c>
      <c r="C605" s="49"/>
      <c r="D605" s="48"/>
      <c r="E605" s="48"/>
      <c r="F605" s="50">
        <f>F606</f>
        <v>310.39999999999998</v>
      </c>
      <c r="G605" s="50">
        <f t="shared" ref="G605:H605" si="187">G606</f>
        <v>322.10000000000002</v>
      </c>
      <c r="H605" s="50">
        <f t="shared" si="187"/>
        <v>410.7</v>
      </c>
      <c r="I605" s="35"/>
      <c r="J605" s="35"/>
      <c r="K605" s="35"/>
      <c r="L605" s="35"/>
      <c r="M605" s="35"/>
      <c r="N605" s="35"/>
      <c r="O605" s="35"/>
      <c r="P605" s="35"/>
      <c r="Q605" s="35"/>
      <c r="R605" s="35"/>
      <c r="S605" s="35"/>
      <c r="T605" s="35"/>
      <c r="U605" s="35"/>
      <c r="V605" s="35"/>
      <c r="W605" s="35"/>
    </row>
    <row r="606" spans="1:23" s="36" customFormat="1" ht="47.25" x14ac:dyDescent="0.25">
      <c r="A606" s="30" t="s">
        <v>746</v>
      </c>
      <c r="B606" s="38" t="s">
        <v>587</v>
      </c>
      <c r="C606" s="39" t="s">
        <v>411</v>
      </c>
      <c r="D606" s="38" t="s">
        <v>19</v>
      </c>
      <c r="E606" s="38" t="s">
        <v>27</v>
      </c>
      <c r="F606" s="40">
        <v>310.39999999999998</v>
      </c>
      <c r="G606" s="40">
        <v>322.10000000000002</v>
      </c>
      <c r="H606" s="40">
        <v>410.7</v>
      </c>
      <c r="I606" s="51"/>
      <c r="J606" s="51"/>
      <c r="K606" s="51"/>
      <c r="L606" s="51"/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</row>
    <row r="607" spans="1:23" s="34" customFormat="1" ht="31.5" x14ac:dyDescent="0.25">
      <c r="A607" s="33" t="s">
        <v>723</v>
      </c>
      <c r="B607" s="48" t="s">
        <v>588</v>
      </c>
      <c r="C607" s="49"/>
      <c r="D607" s="48"/>
      <c r="E607" s="48"/>
      <c r="F607" s="50">
        <f>F608</f>
        <v>305.39999999999998</v>
      </c>
      <c r="G607" s="50">
        <f t="shared" ref="G607:H607" si="188">G608</f>
        <v>317</v>
      </c>
      <c r="H607" s="50">
        <f t="shared" si="188"/>
        <v>404.2</v>
      </c>
      <c r="I607" s="35"/>
      <c r="J607" s="35"/>
      <c r="K607" s="35"/>
      <c r="L607" s="35"/>
      <c r="M607" s="35"/>
      <c r="N607" s="35"/>
      <c r="O607" s="35"/>
      <c r="P607" s="35"/>
      <c r="Q607" s="35"/>
      <c r="R607" s="35"/>
      <c r="S607" s="35"/>
      <c r="T607" s="35"/>
      <c r="U607" s="35"/>
      <c r="V607" s="35"/>
      <c r="W607" s="35"/>
    </row>
    <row r="608" spans="1:23" s="36" customFormat="1" ht="47.25" x14ac:dyDescent="0.25">
      <c r="A608" s="30" t="s">
        <v>704</v>
      </c>
      <c r="B608" s="38" t="s">
        <v>588</v>
      </c>
      <c r="C608" s="39" t="s">
        <v>411</v>
      </c>
      <c r="D608" s="38" t="s">
        <v>19</v>
      </c>
      <c r="E608" s="38" t="s">
        <v>27</v>
      </c>
      <c r="F608" s="40">
        <v>305.39999999999998</v>
      </c>
      <c r="G608" s="40">
        <v>317</v>
      </c>
      <c r="H608" s="40">
        <v>404.2</v>
      </c>
      <c r="I608" s="51"/>
      <c r="J608" s="51"/>
      <c r="K608" s="51"/>
      <c r="L608" s="51"/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</row>
    <row r="609" spans="1:23" s="34" customFormat="1" ht="31.5" x14ac:dyDescent="0.25">
      <c r="A609" s="33" t="s">
        <v>751</v>
      </c>
      <c r="B609" s="48" t="s">
        <v>589</v>
      </c>
      <c r="C609" s="49"/>
      <c r="D609" s="48"/>
      <c r="E609" s="48"/>
      <c r="F609" s="50">
        <f>F610</f>
        <v>1546.9</v>
      </c>
      <c r="G609" s="50">
        <f t="shared" ref="G609:H609" si="189">G610</f>
        <v>1605.7</v>
      </c>
      <c r="H609" s="50">
        <f t="shared" si="189"/>
        <v>2046.7</v>
      </c>
      <c r="I609" s="35"/>
      <c r="J609" s="35"/>
      <c r="K609" s="35"/>
      <c r="L609" s="35"/>
      <c r="M609" s="35"/>
      <c r="N609" s="35"/>
      <c r="O609" s="35"/>
      <c r="P609" s="35"/>
      <c r="Q609" s="35"/>
      <c r="R609" s="35"/>
      <c r="S609" s="35"/>
      <c r="T609" s="35"/>
      <c r="U609" s="35"/>
      <c r="V609" s="35"/>
      <c r="W609" s="35"/>
    </row>
    <row r="610" spans="1:23" s="36" customFormat="1" ht="47.25" x14ac:dyDescent="0.25">
      <c r="A610" s="30" t="s">
        <v>752</v>
      </c>
      <c r="B610" s="38" t="s">
        <v>589</v>
      </c>
      <c r="C610" s="39" t="s">
        <v>411</v>
      </c>
      <c r="D610" s="38" t="s">
        <v>19</v>
      </c>
      <c r="E610" s="38" t="s">
        <v>27</v>
      </c>
      <c r="F610" s="40">
        <v>1546.9</v>
      </c>
      <c r="G610" s="40">
        <v>1605.7</v>
      </c>
      <c r="H610" s="40">
        <v>2046.7</v>
      </c>
      <c r="I610" s="51"/>
      <c r="J610" s="51"/>
      <c r="K610" s="51"/>
      <c r="L610" s="51"/>
      <c r="M610" s="51"/>
      <c r="N610" s="51"/>
      <c r="O610" s="51"/>
      <c r="P610" s="51"/>
      <c r="Q610" s="51"/>
      <c r="R610" s="51"/>
      <c r="S610" s="51"/>
      <c r="T610" s="51"/>
      <c r="U610" s="51"/>
      <c r="V610" s="51"/>
      <c r="W610" s="51"/>
    </row>
    <row r="611" spans="1:23" s="34" customFormat="1" ht="31.5" x14ac:dyDescent="0.25">
      <c r="A611" s="33" t="s">
        <v>724</v>
      </c>
      <c r="B611" s="48" t="s">
        <v>590</v>
      </c>
      <c r="C611" s="49"/>
      <c r="D611" s="48"/>
      <c r="E611" s="48"/>
      <c r="F611" s="50">
        <f>F612</f>
        <v>1660.2</v>
      </c>
      <c r="G611" s="50">
        <f t="shared" ref="G611:H611" si="190">G612</f>
        <v>1723.2</v>
      </c>
      <c r="H611" s="50">
        <f t="shared" si="190"/>
        <v>2196.8000000000002</v>
      </c>
      <c r="I611" s="35"/>
      <c r="J611" s="35"/>
      <c r="K611" s="35"/>
      <c r="L611" s="35"/>
      <c r="M611" s="35"/>
      <c r="N611" s="35"/>
      <c r="O611" s="35"/>
      <c r="P611" s="35"/>
      <c r="Q611" s="35"/>
      <c r="R611" s="35"/>
      <c r="S611" s="35"/>
      <c r="T611" s="35"/>
      <c r="U611" s="35"/>
      <c r="V611" s="35"/>
      <c r="W611" s="35"/>
    </row>
    <row r="612" spans="1:23" s="36" customFormat="1" ht="47.25" x14ac:dyDescent="0.25">
      <c r="A612" s="30" t="s">
        <v>706</v>
      </c>
      <c r="B612" s="38" t="s">
        <v>590</v>
      </c>
      <c r="C612" s="39" t="s">
        <v>411</v>
      </c>
      <c r="D612" s="38" t="s">
        <v>19</v>
      </c>
      <c r="E612" s="38" t="s">
        <v>27</v>
      </c>
      <c r="F612" s="40">
        <v>1660.2</v>
      </c>
      <c r="G612" s="40">
        <v>1723.2</v>
      </c>
      <c r="H612" s="40">
        <v>2196.8000000000002</v>
      </c>
      <c r="I612" s="51"/>
      <c r="J612" s="51"/>
      <c r="K612" s="51"/>
      <c r="L612" s="51"/>
      <c r="M612" s="51"/>
      <c r="N612" s="51"/>
      <c r="O612" s="51"/>
      <c r="P612" s="51"/>
      <c r="Q612" s="51"/>
      <c r="R612" s="51"/>
      <c r="S612" s="51"/>
      <c r="T612" s="51"/>
      <c r="U612" s="51"/>
      <c r="V612" s="51"/>
      <c r="W612" s="51"/>
    </row>
    <row r="613" spans="1:23" s="34" customFormat="1" ht="15.75" x14ac:dyDescent="0.25">
      <c r="A613" s="33" t="s">
        <v>753</v>
      </c>
      <c r="B613" s="48" t="s">
        <v>754</v>
      </c>
      <c r="C613" s="49"/>
      <c r="D613" s="48"/>
      <c r="E613" s="48"/>
      <c r="F613" s="50">
        <f>F614</f>
        <v>1725.4</v>
      </c>
      <c r="G613" s="50">
        <f t="shared" ref="G613:H613" si="191">G614</f>
        <v>0</v>
      </c>
      <c r="H613" s="50">
        <f t="shared" si="191"/>
        <v>0</v>
      </c>
      <c r="I613" s="35"/>
      <c r="J613" s="35"/>
      <c r="K613" s="35"/>
      <c r="L613" s="35"/>
      <c r="M613" s="35"/>
      <c r="N613" s="35"/>
      <c r="O613" s="35"/>
      <c r="P613" s="35"/>
      <c r="Q613" s="35"/>
      <c r="R613" s="35"/>
      <c r="S613" s="35"/>
      <c r="T613" s="35"/>
      <c r="U613" s="35"/>
      <c r="V613" s="35"/>
      <c r="W613" s="35"/>
    </row>
    <row r="614" spans="1:23" s="34" customFormat="1" ht="15.75" x14ac:dyDescent="0.25">
      <c r="A614" s="33" t="s">
        <v>716</v>
      </c>
      <c r="B614" s="48" t="s">
        <v>755</v>
      </c>
      <c r="C614" s="49"/>
      <c r="D614" s="48"/>
      <c r="E614" s="48"/>
      <c r="F614" s="50">
        <f>F615</f>
        <v>1725.4</v>
      </c>
      <c r="G614" s="50">
        <f t="shared" ref="G614:H614" si="192">G615</f>
        <v>0</v>
      </c>
      <c r="H614" s="50">
        <f t="shared" si="192"/>
        <v>0</v>
      </c>
      <c r="I614" s="35"/>
      <c r="J614" s="35"/>
      <c r="K614" s="35"/>
      <c r="L614" s="35"/>
      <c r="M614" s="35"/>
      <c r="N614" s="35"/>
      <c r="O614" s="35"/>
      <c r="P614" s="35"/>
      <c r="Q614" s="35"/>
      <c r="R614" s="35"/>
      <c r="S614" s="35"/>
      <c r="T614" s="35"/>
      <c r="U614" s="35"/>
      <c r="V614" s="35"/>
      <c r="W614" s="35"/>
    </row>
    <row r="615" spans="1:23" s="36" customFormat="1" ht="31.5" x14ac:dyDescent="0.25">
      <c r="A615" s="30" t="s">
        <v>756</v>
      </c>
      <c r="B615" s="38" t="s">
        <v>755</v>
      </c>
      <c r="C615" s="39">
        <v>800</v>
      </c>
      <c r="D615" s="38" t="s">
        <v>19</v>
      </c>
      <c r="E615" s="38" t="s">
        <v>27</v>
      </c>
      <c r="F615" s="40">
        <v>1725.4</v>
      </c>
      <c r="G615" s="40">
        <v>0</v>
      </c>
      <c r="H615" s="40">
        <v>0</v>
      </c>
      <c r="I615" s="51"/>
      <c r="J615" s="51"/>
      <c r="K615" s="51"/>
      <c r="L615" s="51"/>
      <c r="M615" s="51"/>
      <c r="N615" s="51"/>
      <c r="O615" s="51"/>
      <c r="P615" s="51"/>
      <c r="Q615" s="51"/>
      <c r="R615" s="51"/>
      <c r="S615" s="51"/>
      <c r="T615" s="51"/>
      <c r="U615" s="51"/>
      <c r="V615" s="51"/>
      <c r="W615" s="51"/>
    </row>
    <row r="616" spans="1:23" s="34" customFormat="1" ht="31.5" x14ac:dyDescent="0.25">
      <c r="A616" s="32" t="s">
        <v>591</v>
      </c>
      <c r="B616" s="45" t="s">
        <v>592</v>
      </c>
      <c r="C616" s="46"/>
      <c r="D616" s="45"/>
      <c r="E616" s="45"/>
      <c r="F616" s="47">
        <f>F617</f>
        <v>58491.8</v>
      </c>
      <c r="G616" s="47">
        <f t="shared" ref="G616:H616" si="193">G617</f>
        <v>30812.5</v>
      </c>
      <c r="H616" s="47">
        <f t="shared" si="193"/>
        <v>25686.9</v>
      </c>
      <c r="I616" s="35"/>
      <c r="J616" s="35"/>
      <c r="K616" s="35"/>
      <c r="L616" s="35"/>
      <c r="M616" s="35"/>
      <c r="N616" s="35"/>
      <c r="O616" s="35"/>
      <c r="P616" s="35"/>
      <c r="Q616" s="35"/>
      <c r="R616" s="35"/>
      <c r="S616" s="35"/>
      <c r="T616" s="35"/>
      <c r="U616" s="35"/>
      <c r="V616" s="35"/>
      <c r="W616" s="35"/>
    </row>
    <row r="617" spans="1:23" s="34" customFormat="1" ht="15.75" x14ac:dyDescent="0.25">
      <c r="A617" s="33" t="s">
        <v>593</v>
      </c>
      <c r="B617" s="48" t="s">
        <v>594</v>
      </c>
      <c r="C617" s="49"/>
      <c r="D617" s="48"/>
      <c r="E617" s="48"/>
      <c r="F617" s="50">
        <f>F618+F620</f>
        <v>58491.8</v>
      </c>
      <c r="G617" s="50">
        <f t="shared" ref="G617:H617" si="194">G618+G620</f>
        <v>30812.5</v>
      </c>
      <c r="H617" s="50">
        <f t="shared" si="194"/>
        <v>25686.9</v>
      </c>
      <c r="I617" s="35"/>
      <c r="J617" s="35"/>
      <c r="K617" s="35"/>
      <c r="L617" s="35"/>
      <c r="M617" s="35"/>
      <c r="N617" s="35"/>
      <c r="O617" s="35"/>
      <c r="P617" s="35"/>
      <c r="Q617" s="35"/>
      <c r="R617" s="35"/>
      <c r="S617" s="35"/>
      <c r="T617" s="35"/>
      <c r="U617" s="35"/>
      <c r="V617" s="35"/>
      <c r="W617" s="35"/>
    </row>
    <row r="618" spans="1:23" s="34" customFormat="1" ht="15.75" x14ac:dyDescent="0.25">
      <c r="A618" s="33" t="s">
        <v>758</v>
      </c>
      <c r="B618" s="48" t="s">
        <v>595</v>
      </c>
      <c r="C618" s="49"/>
      <c r="D618" s="48"/>
      <c r="E618" s="48"/>
      <c r="F618" s="50">
        <f>F619</f>
        <v>34350.6</v>
      </c>
      <c r="G618" s="50">
        <f t="shared" ref="G618:H618" si="195">G619</f>
        <v>0</v>
      </c>
      <c r="H618" s="50">
        <f t="shared" si="195"/>
        <v>0</v>
      </c>
      <c r="I618" s="35"/>
      <c r="J618" s="35"/>
      <c r="K618" s="35"/>
      <c r="L618" s="35"/>
      <c r="M618" s="35"/>
      <c r="N618" s="35"/>
      <c r="O618" s="35"/>
      <c r="P618" s="35"/>
      <c r="Q618" s="35"/>
      <c r="R618" s="35"/>
      <c r="S618" s="35"/>
      <c r="T618" s="35"/>
      <c r="U618" s="35"/>
      <c r="V618" s="35"/>
      <c r="W618" s="35"/>
    </row>
    <row r="619" spans="1:23" s="36" customFormat="1" ht="31.5" x14ac:dyDescent="0.25">
      <c r="A619" s="30" t="s">
        <v>757</v>
      </c>
      <c r="B619" s="38" t="s">
        <v>595</v>
      </c>
      <c r="C619" s="39" t="s">
        <v>54</v>
      </c>
      <c r="D619" s="38" t="s">
        <v>19</v>
      </c>
      <c r="E619" s="38" t="s">
        <v>27</v>
      </c>
      <c r="F619" s="40">
        <v>34350.6</v>
      </c>
      <c r="G619" s="40">
        <v>0</v>
      </c>
      <c r="H619" s="40">
        <v>0</v>
      </c>
      <c r="I619" s="51"/>
      <c r="J619" s="51"/>
      <c r="K619" s="51"/>
      <c r="L619" s="51"/>
      <c r="M619" s="51"/>
      <c r="N619" s="51"/>
      <c r="O619" s="51"/>
      <c r="P619" s="51"/>
      <c r="Q619" s="51"/>
      <c r="R619" s="51"/>
      <c r="S619" s="51"/>
      <c r="T619" s="51"/>
      <c r="U619" s="51"/>
      <c r="V619" s="51"/>
      <c r="W619" s="51"/>
    </row>
    <row r="620" spans="1:23" s="34" customFormat="1" ht="31.5" x14ac:dyDescent="0.25">
      <c r="A620" s="33" t="s">
        <v>596</v>
      </c>
      <c r="B620" s="48" t="s">
        <v>597</v>
      </c>
      <c r="C620" s="49"/>
      <c r="D620" s="48"/>
      <c r="E620" s="48"/>
      <c r="F620" s="50">
        <f>F621</f>
        <v>24141.200000000001</v>
      </c>
      <c r="G620" s="50">
        <f t="shared" ref="G620:H620" si="196">G621</f>
        <v>30812.5</v>
      </c>
      <c r="H620" s="50">
        <f t="shared" si="196"/>
        <v>25686.9</v>
      </c>
      <c r="I620" s="35"/>
      <c r="J620" s="35"/>
      <c r="K620" s="35"/>
      <c r="L620" s="35"/>
      <c r="M620" s="35"/>
      <c r="N620" s="35"/>
      <c r="O620" s="35"/>
      <c r="P620" s="35"/>
      <c r="Q620" s="35"/>
      <c r="R620" s="35"/>
      <c r="S620" s="35"/>
      <c r="T620" s="35"/>
      <c r="U620" s="35"/>
      <c r="V620" s="35"/>
      <c r="W620" s="35"/>
    </row>
    <row r="621" spans="1:23" s="36" customFormat="1" ht="47.25" x14ac:dyDescent="0.25">
      <c r="A621" s="30" t="s">
        <v>598</v>
      </c>
      <c r="B621" s="38" t="s">
        <v>597</v>
      </c>
      <c r="C621" s="39" t="s">
        <v>54</v>
      </c>
      <c r="D621" s="38" t="s">
        <v>19</v>
      </c>
      <c r="E621" s="38" t="s">
        <v>27</v>
      </c>
      <c r="F621" s="40">
        <v>24141.200000000001</v>
      </c>
      <c r="G621" s="40">
        <v>30812.5</v>
      </c>
      <c r="H621" s="40">
        <v>25686.9</v>
      </c>
      <c r="I621" s="51"/>
      <c r="J621" s="51"/>
      <c r="K621" s="51"/>
      <c r="L621" s="51"/>
      <c r="M621" s="51"/>
      <c r="N621" s="51"/>
      <c r="O621" s="51"/>
      <c r="P621" s="51"/>
      <c r="Q621" s="51"/>
      <c r="R621" s="51"/>
      <c r="S621" s="51"/>
      <c r="T621" s="51"/>
      <c r="U621" s="51"/>
      <c r="V621" s="51"/>
      <c r="W621" s="51"/>
    </row>
    <row r="622" spans="1:23" s="34" customFormat="1" ht="47.25" x14ac:dyDescent="0.25">
      <c r="A622" s="32" t="s">
        <v>599</v>
      </c>
      <c r="B622" s="45" t="s">
        <v>600</v>
      </c>
      <c r="C622" s="46"/>
      <c r="D622" s="45"/>
      <c r="E622" s="45"/>
      <c r="F622" s="47">
        <f>F623+F627+F625</f>
        <v>19773.400000000001</v>
      </c>
      <c r="G622" s="47">
        <f t="shared" ref="G622:H622" si="197">G623+G627+G625</f>
        <v>0</v>
      </c>
      <c r="H622" s="47">
        <f t="shared" si="197"/>
        <v>0</v>
      </c>
      <c r="I622" s="35"/>
      <c r="J622" s="35"/>
      <c r="K622" s="35"/>
      <c r="L622" s="35"/>
      <c r="M622" s="35"/>
      <c r="N622" s="35"/>
      <c r="O622" s="35"/>
      <c r="P622" s="35"/>
      <c r="Q622" s="35"/>
      <c r="R622" s="35"/>
      <c r="S622" s="35"/>
      <c r="T622" s="35"/>
      <c r="U622" s="35"/>
      <c r="V622" s="35"/>
      <c r="W622" s="35"/>
    </row>
    <row r="623" spans="1:23" s="34" customFormat="1" ht="15.75" x14ac:dyDescent="0.25">
      <c r="A623" s="33" t="s">
        <v>601</v>
      </c>
      <c r="B623" s="48" t="s">
        <v>602</v>
      </c>
      <c r="C623" s="49"/>
      <c r="D623" s="48"/>
      <c r="E623" s="48"/>
      <c r="F623" s="50">
        <f>F624</f>
        <v>1187.7</v>
      </c>
      <c r="G623" s="50">
        <f t="shared" ref="G623:H625" si="198">G624</f>
        <v>0</v>
      </c>
      <c r="H623" s="50">
        <f t="shared" si="198"/>
        <v>0</v>
      </c>
      <c r="I623" s="35"/>
      <c r="J623" s="35"/>
      <c r="K623" s="35"/>
      <c r="L623" s="35"/>
      <c r="M623" s="35"/>
      <c r="N623" s="35"/>
      <c r="O623" s="35"/>
      <c r="P623" s="35"/>
      <c r="Q623" s="35"/>
      <c r="R623" s="35"/>
      <c r="S623" s="35"/>
      <c r="T623" s="35"/>
      <c r="U623" s="35"/>
      <c r="V623" s="35"/>
      <c r="W623" s="35"/>
    </row>
    <row r="624" spans="1:23" s="36" customFormat="1" ht="31.5" x14ac:dyDescent="0.25">
      <c r="A624" s="30" t="s">
        <v>603</v>
      </c>
      <c r="B624" s="38" t="s">
        <v>602</v>
      </c>
      <c r="C624" s="39" t="s">
        <v>54</v>
      </c>
      <c r="D624" s="38" t="s">
        <v>19</v>
      </c>
      <c r="E624" s="38" t="s">
        <v>27</v>
      </c>
      <c r="F624" s="40">
        <v>1187.7</v>
      </c>
      <c r="G624" s="40">
        <v>0</v>
      </c>
      <c r="H624" s="40">
        <v>0</v>
      </c>
      <c r="I624" s="51"/>
      <c r="J624" s="51"/>
      <c r="K624" s="51"/>
      <c r="L624" s="51"/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</row>
    <row r="625" spans="1:23" s="34" customFormat="1" ht="15.75" x14ac:dyDescent="0.25">
      <c r="A625" s="33" t="s">
        <v>758</v>
      </c>
      <c r="B625" s="48" t="s">
        <v>759</v>
      </c>
      <c r="C625" s="49"/>
      <c r="D625" s="48"/>
      <c r="E625" s="48"/>
      <c r="F625" s="50">
        <f>F626</f>
        <v>996.3</v>
      </c>
      <c r="G625" s="50">
        <f t="shared" si="198"/>
        <v>0</v>
      </c>
      <c r="H625" s="50">
        <f t="shared" si="198"/>
        <v>0</v>
      </c>
      <c r="I625" s="35"/>
      <c r="J625" s="35"/>
      <c r="K625" s="35"/>
      <c r="L625" s="35"/>
      <c r="M625" s="35"/>
      <c r="N625" s="35"/>
      <c r="O625" s="35"/>
      <c r="P625" s="35"/>
      <c r="Q625" s="35"/>
      <c r="R625" s="35"/>
      <c r="S625" s="35"/>
      <c r="T625" s="35"/>
      <c r="U625" s="35"/>
      <c r="V625" s="35"/>
      <c r="W625" s="35"/>
    </row>
    <row r="626" spans="1:23" s="36" customFormat="1" ht="31.5" x14ac:dyDescent="0.25">
      <c r="A626" s="30" t="s">
        <v>757</v>
      </c>
      <c r="B626" s="38" t="s">
        <v>759</v>
      </c>
      <c r="C626" s="39" t="s">
        <v>54</v>
      </c>
      <c r="D626" s="38" t="s">
        <v>19</v>
      </c>
      <c r="E626" s="38" t="s">
        <v>27</v>
      </c>
      <c r="F626" s="40">
        <v>996.3</v>
      </c>
      <c r="G626" s="40">
        <v>0</v>
      </c>
      <c r="H626" s="40">
        <v>0</v>
      </c>
      <c r="I626" s="51"/>
      <c r="J626" s="51"/>
      <c r="K626" s="51"/>
      <c r="L626" s="51"/>
      <c r="M626" s="51"/>
      <c r="N626" s="51"/>
      <c r="O626" s="51"/>
      <c r="P626" s="51"/>
      <c r="Q626" s="51"/>
      <c r="R626" s="51"/>
      <c r="S626" s="51"/>
      <c r="T626" s="51"/>
      <c r="U626" s="51"/>
      <c r="V626" s="51"/>
      <c r="W626" s="51"/>
    </row>
    <row r="627" spans="1:23" s="34" customFormat="1" ht="31.5" x14ac:dyDescent="0.25">
      <c r="A627" s="33" t="s">
        <v>596</v>
      </c>
      <c r="B627" s="48" t="s">
        <v>604</v>
      </c>
      <c r="C627" s="49"/>
      <c r="D627" s="48"/>
      <c r="E627" s="48"/>
      <c r="F627" s="50">
        <f>F628</f>
        <v>17589.400000000001</v>
      </c>
      <c r="G627" s="50">
        <f t="shared" ref="G627:H627" si="199">G628</f>
        <v>0</v>
      </c>
      <c r="H627" s="50">
        <f t="shared" si="199"/>
        <v>0</v>
      </c>
      <c r="I627" s="35"/>
      <c r="J627" s="35"/>
      <c r="K627" s="35"/>
      <c r="L627" s="35"/>
      <c r="M627" s="35"/>
      <c r="N627" s="35"/>
      <c r="O627" s="35"/>
      <c r="P627" s="35"/>
      <c r="Q627" s="35"/>
      <c r="R627" s="35"/>
      <c r="S627" s="35"/>
      <c r="T627" s="35"/>
      <c r="U627" s="35"/>
      <c r="V627" s="35"/>
      <c r="W627" s="35"/>
    </row>
    <row r="628" spans="1:23" s="36" customFormat="1" ht="47.25" x14ac:dyDescent="0.25">
      <c r="A628" s="30" t="s">
        <v>598</v>
      </c>
      <c r="B628" s="38" t="s">
        <v>604</v>
      </c>
      <c r="C628" s="39" t="s">
        <v>54</v>
      </c>
      <c r="D628" s="38" t="s">
        <v>19</v>
      </c>
      <c r="E628" s="38" t="s">
        <v>27</v>
      </c>
      <c r="F628" s="40">
        <v>17589.400000000001</v>
      </c>
      <c r="G628" s="40">
        <v>0</v>
      </c>
      <c r="H628" s="40">
        <v>0</v>
      </c>
      <c r="I628" s="51"/>
      <c r="J628" s="51"/>
      <c r="K628" s="51"/>
      <c r="L628" s="51"/>
      <c r="M628" s="51"/>
      <c r="N628" s="51"/>
      <c r="O628" s="51"/>
      <c r="P628" s="51"/>
      <c r="Q628" s="51"/>
      <c r="R628" s="51"/>
      <c r="S628" s="51"/>
      <c r="T628" s="51"/>
      <c r="U628" s="51"/>
      <c r="V628" s="51"/>
      <c r="W628" s="51"/>
    </row>
    <row r="629" spans="1:23" s="34" customFormat="1" ht="31.5" x14ac:dyDescent="0.25">
      <c r="A629" s="32" t="s">
        <v>605</v>
      </c>
      <c r="B629" s="45" t="s">
        <v>606</v>
      </c>
      <c r="C629" s="46"/>
      <c r="D629" s="45"/>
      <c r="E629" s="45"/>
      <c r="F629" s="47">
        <f>F630</f>
        <v>55689.599999999999</v>
      </c>
      <c r="G629" s="47">
        <f t="shared" ref="G629:H629" si="200">G630</f>
        <v>182320</v>
      </c>
      <c r="H629" s="47">
        <f t="shared" si="200"/>
        <v>93128</v>
      </c>
      <c r="I629" s="35"/>
      <c r="J629" s="35"/>
      <c r="K629" s="35"/>
      <c r="L629" s="35"/>
      <c r="M629" s="35"/>
      <c r="N629" s="35"/>
      <c r="O629" s="35"/>
      <c r="P629" s="35"/>
      <c r="Q629" s="35"/>
      <c r="R629" s="35"/>
      <c r="S629" s="35"/>
      <c r="T629" s="35"/>
      <c r="U629" s="35"/>
      <c r="V629" s="35"/>
      <c r="W629" s="35"/>
    </row>
    <row r="630" spans="1:23" s="34" customFormat="1" ht="15.75" x14ac:dyDescent="0.25">
      <c r="A630" s="33" t="s">
        <v>607</v>
      </c>
      <c r="B630" s="48" t="s">
        <v>608</v>
      </c>
      <c r="C630" s="49"/>
      <c r="D630" s="48"/>
      <c r="E630" s="48"/>
      <c r="F630" s="50">
        <f>F631+F633+F635+F637+F639+F641</f>
        <v>55689.599999999999</v>
      </c>
      <c r="G630" s="50">
        <f t="shared" ref="G630:H630" si="201">G631+G633+G635+G637+G639+G641</f>
        <v>182320</v>
      </c>
      <c r="H630" s="50">
        <f t="shared" si="201"/>
        <v>93128</v>
      </c>
      <c r="I630" s="35"/>
      <c r="J630" s="35"/>
      <c r="K630" s="35"/>
      <c r="L630" s="35"/>
      <c r="M630" s="35"/>
      <c r="N630" s="35"/>
      <c r="O630" s="35"/>
      <c r="P630" s="35"/>
      <c r="Q630" s="35"/>
      <c r="R630" s="35"/>
      <c r="S630" s="35"/>
      <c r="T630" s="35"/>
      <c r="U630" s="35"/>
      <c r="V630" s="35"/>
      <c r="W630" s="35"/>
    </row>
    <row r="631" spans="1:23" s="34" customFormat="1" ht="15.75" x14ac:dyDescent="0.25">
      <c r="A631" s="33" t="s">
        <v>649</v>
      </c>
      <c r="B631" s="48" t="s">
        <v>648</v>
      </c>
      <c r="C631" s="49"/>
      <c r="D631" s="48"/>
      <c r="E631" s="48"/>
      <c r="F631" s="50">
        <f>F632</f>
        <v>2463.6999999999998</v>
      </c>
      <c r="G631" s="50">
        <f t="shared" ref="G631:H631" si="202">G632</f>
        <v>0</v>
      </c>
      <c r="H631" s="50">
        <f t="shared" si="202"/>
        <v>0</v>
      </c>
      <c r="I631" s="35"/>
      <c r="J631" s="35"/>
      <c r="K631" s="35"/>
      <c r="L631" s="35"/>
      <c r="M631" s="35"/>
      <c r="N631" s="35"/>
      <c r="O631" s="35"/>
      <c r="P631" s="35"/>
      <c r="Q631" s="35"/>
      <c r="R631" s="35"/>
      <c r="S631" s="35"/>
      <c r="T631" s="35"/>
      <c r="U631" s="35"/>
      <c r="V631" s="35"/>
      <c r="W631" s="35"/>
    </row>
    <row r="632" spans="1:23" s="36" customFormat="1" ht="47.25" x14ac:dyDescent="0.25">
      <c r="A632" s="30" t="s">
        <v>760</v>
      </c>
      <c r="B632" s="38" t="s">
        <v>648</v>
      </c>
      <c r="C632" s="39">
        <v>400</v>
      </c>
      <c r="D632" s="38" t="s">
        <v>110</v>
      </c>
      <c r="E632" s="38" t="s">
        <v>19</v>
      </c>
      <c r="F632" s="40">
        <v>2463.6999999999998</v>
      </c>
      <c r="G632" s="40">
        <v>0</v>
      </c>
      <c r="H632" s="40">
        <v>0</v>
      </c>
      <c r="I632" s="51"/>
      <c r="J632" s="51"/>
      <c r="K632" s="51"/>
      <c r="L632" s="51"/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</row>
    <row r="633" spans="1:23" s="34" customFormat="1" ht="15.75" x14ac:dyDescent="0.25">
      <c r="A633" s="33" t="s">
        <v>650</v>
      </c>
      <c r="B633" s="48" t="s">
        <v>651</v>
      </c>
      <c r="C633" s="49"/>
      <c r="D633" s="48"/>
      <c r="E633" s="48"/>
      <c r="F633" s="50">
        <f>F634</f>
        <v>7494.7</v>
      </c>
      <c r="G633" s="50">
        <f t="shared" ref="G633" si="203">G634</f>
        <v>0</v>
      </c>
      <c r="H633" s="50">
        <f t="shared" ref="H633" si="204">H634</f>
        <v>0</v>
      </c>
      <c r="I633" s="35"/>
      <c r="J633" s="35"/>
      <c r="K633" s="35"/>
      <c r="L633" s="35"/>
      <c r="M633" s="35"/>
      <c r="N633" s="35"/>
      <c r="O633" s="35"/>
      <c r="P633" s="35"/>
      <c r="Q633" s="35"/>
      <c r="R633" s="35"/>
      <c r="S633" s="35"/>
      <c r="T633" s="35"/>
      <c r="U633" s="35"/>
      <c r="V633" s="35"/>
      <c r="W633" s="35"/>
    </row>
    <row r="634" spans="1:23" s="36" customFormat="1" ht="47.25" x14ac:dyDescent="0.25">
      <c r="A634" s="30" t="s">
        <v>761</v>
      </c>
      <c r="B634" s="38" t="s">
        <v>651</v>
      </c>
      <c r="C634" s="39">
        <v>400</v>
      </c>
      <c r="D634" s="38" t="s">
        <v>313</v>
      </c>
      <c r="E634" s="38" t="s">
        <v>38</v>
      </c>
      <c r="F634" s="40">
        <v>7494.7</v>
      </c>
      <c r="G634" s="40">
        <v>0</v>
      </c>
      <c r="H634" s="40">
        <v>0</v>
      </c>
      <c r="I634" s="51"/>
      <c r="J634" s="51"/>
      <c r="K634" s="51"/>
      <c r="L634" s="51"/>
      <c r="M634" s="51"/>
      <c r="N634" s="51"/>
      <c r="O634" s="51"/>
      <c r="P634" s="51"/>
      <c r="Q634" s="51"/>
      <c r="R634" s="51"/>
      <c r="S634" s="51"/>
      <c r="T634" s="51"/>
      <c r="U634" s="51"/>
      <c r="V634" s="51"/>
      <c r="W634" s="51"/>
    </row>
    <row r="635" spans="1:23" s="34" customFormat="1" ht="15.75" x14ac:dyDescent="0.25">
      <c r="A635" s="33" t="s">
        <v>609</v>
      </c>
      <c r="B635" s="48" t="s">
        <v>610</v>
      </c>
      <c r="C635" s="49"/>
      <c r="D635" s="48"/>
      <c r="E635" s="48"/>
      <c r="F635" s="50">
        <f>F636</f>
        <v>45664.5</v>
      </c>
      <c r="G635" s="50">
        <f t="shared" ref="G635:H635" si="205">G636</f>
        <v>32000</v>
      </c>
      <c r="H635" s="50">
        <f t="shared" si="205"/>
        <v>32800</v>
      </c>
      <c r="I635" s="35"/>
      <c r="J635" s="35"/>
      <c r="K635" s="35"/>
      <c r="L635" s="35"/>
      <c r="M635" s="35"/>
      <c r="N635" s="35"/>
      <c r="O635" s="35"/>
      <c r="P635" s="35"/>
      <c r="Q635" s="35"/>
      <c r="R635" s="35"/>
      <c r="S635" s="35"/>
      <c r="T635" s="35"/>
      <c r="U635" s="35"/>
      <c r="V635" s="35"/>
      <c r="W635" s="35"/>
    </row>
    <row r="636" spans="1:23" s="36" customFormat="1" ht="31.5" x14ac:dyDescent="0.25">
      <c r="A636" s="30" t="s">
        <v>611</v>
      </c>
      <c r="B636" s="38" t="s">
        <v>610</v>
      </c>
      <c r="C636" s="39" t="s">
        <v>181</v>
      </c>
      <c r="D636" s="38" t="s">
        <v>392</v>
      </c>
      <c r="E636" s="38" t="s">
        <v>392</v>
      </c>
      <c r="F636" s="40">
        <v>45664.5</v>
      </c>
      <c r="G636" s="40">
        <v>32000</v>
      </c>
      <c r="H636" s="40">
        <v>32800</v>
      </c>
      <c r="I636" s="51"/>
      <c r="J636" s="51"/>
      <c r="K636" s="51"/>
      <c r="L636" s="51"/>
      <c r="M636" s="51"/>
      <c r="N636" s="51"/>
      <c r="O636" s="51"/>
      <c r="P636" s="51"/>
      <c r="Q636" s="51"/>
      <c r="R636" s="51"/>
      <c r="S636" s="51"/>
      <c r="T636" s="51"/>
      <c r="U636" s="51"/>
      <c r="V636" s="51"/>
      <c r="W636" s="51"/>
    </row>
    <row r="637" spans="1:23" s="34" customFormat="1" ht="15.75" x14ac:dyDescent="0.25">
      <c r="A637" s="33" t="s">
        <v>612</v>
      </c>
      <c r="B637" s="48" t="s">
        <v>613</v>
      </c>
      <c r="C637" s="49"/>
      <c r="D637" s="48"/>
      <c r="E637" s="48"/>
      <c r="F637" s="50">
        <f>F638</f>
        <v>0</v>
      </c>
      <c r="G637" s="50">
        <f t="shared" ref="G637:H637" si="206">G638</f>
        <v>145000</v>
      </c>
      <c r="H637" s="50">
        <f t="shared" si="206"/>
        <v>60000</v>
      </c>
      <c r="I637" s="35"/>
      <c r="J637" s="35"/>
      <c r="K637" s="35"/>
      <c r="L637" s="35"/>
      <c r="M637" s="35"/>
      <c r="N637" s="35"/>
      <c r="O637" s="35"/>
      <c r="P637" s="35"/>
      <c r="Q637" s="35"/>
      <c r="R637" s="35"/>
      <c r="S637" s="35"/>
      <c r="T637" s="35"/>
      <c r="U637" s="35"/>
      <c r="V637" s="35"/>
      <c r="W637" s="35"/>
    </row>
    <row r="638" spans="1:23" s="36" customFormat="1" ht="47.25" x14ac:dyDescent="0.25">
      <c r="A638" s="30" t="s">
        <v>614</v>
      </c>
      <c r="B638" s="38" t="s">
        <v>613</v>
      </c>
      <c r="C638" s="39" t="s">
        <v>54</v>
      </c>
      <c r="D638" s="38" t="s">
        <v>313</v>
      </c>
      <c r="E638" s="38" t="s">
        <v>38</v>
      </c>
      <c r="F638" s="40">
        <v>0</v>
      </c>
      <c r="G638" s="40">
        <v>145000</v>
      </c>
      <c r="H638" s="40">
        <v>60000</v>
      </c>
      <c r="I638" s="51"/>
      <c r="J638" s="51"/>
      <c r="K638" s="51"/>
      <c r="L638" s="51"/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</row>
    <row r="639" spans="1:23" s="34" customFormat="1" ht="15.75" x14ac:dyDescent="0.25">
      <c r="A639" s="33" t="s">
        <v>615</v>
      </c>
      <c r="B639" s="48" t="s">
        <v>616</v>
      </c>
      <c r="C639" s="49"/>
      <c r="D639" s="48"/>
      <c r="E639" s="48"/>
      <c r="F639" s="50">
        <f>F640</f>
        <v>0</v>
      </c>
      <c r="G639" s="50">
        <f t="shared" ref="G639:H639" si="207">G640</f>
        <v>5000</v>
      </c>
      <c r="H639" s="50">
        <f t="shared" si="207"/>
        <v>0</v>
      </c>
      <c r="I639" s="35"/>
      <c r="J639" s="35"/>
      <c r="K639" s="35"/>
      <c r="L639" s="35"/>
      <c r="M639" s="35"/>
      <c r="N639" s="35"/>
      <c r="O639" s="35"/>
      <c r="P639" s="35"/>
      <c r="Q639" s="35"/>
      <c r="R639" s="35"/>
      <c r="S639" s="35"/>
      <c r="T639" s="35"/>
      <c r="U639" s="35"/>
      <c r="V639" s="35"/>
      <c r="W639" s="35"/>
    </row>
    <row r="640" spans="1:23" s="36" customFormat="1" ht="31.5" x14ac:dyDescent="0.25">
      <c r="A640" s="30" t="s">
        <v>617</v>
      </c>
      <c r="B640" s="38" t="s">
        <v>616</v>
      </c>
      <c r="C640" s="39" t="s">
        <v>54</v>
      </c>
      <c r="D640" s="38" t="s">
        <v>313</v>
      </c>
      <c r="E640" s="38" t="s">
        <v>38</v>
      </c>
      <c r="F640" s="40">
        <v>0</v>
      </c>
      <c r="G640" s="40">
        <v>5000</v>
      </c>
      <c r="H640" s="40">
        <v>0</v>
      </c>
      <c r="I640" s="51"/>
      <c r="J640" s="51"/>
      <c r="K640" s="51"/>
      <c r="L640" s="51"/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</row>
    <row r="641" spans="1:23" s="34" customFormat="1" ht="15.75" x14ac:dyDescent="0.25">
      <c r="A641" s="33" t="s">
        <v>618</v>
      </c>
      <c r="B641" s="48" t="s">
        <v>619</v>
      </c>
      <c r="C641" s="49"/>
      <c r="D641" s="48"/>
      <c r="E641" s="48"/>
      <c r="F641" s="50">
        <f>F642</f>
        <v>66.7</v>
      </c>
      <c r="G641" s="50">
        <f t="shared" ref="G641:H641" si="208">G642</f>
        <v>320</v>
      </c>
      <c r="H641" s="50">
        <f t="shared" si="208"/>
        <v>328</v>
      </c>
      <c r="I641" s="35"/>
      <c r="J641" s="35"/>
      <c r="K641" s="35"/>
      <c r="L641" s="35"/>
      <c r="M641" s="35"/>
      <c r="N641" s="35"/>
      <c r="O641" s="35"/>
      <c r="P641" s="35"/>
      <c r="Q641" s="35"/>
      <c r="R641" s="35"/>
      <c r="S641" s="35"/>
      <c r="T641" s="35"/>
      <c r="U641" s="35"/>
      <c r="V641" s="35"/>
      <c r="W641" s="35"/>
    </row>
    <row r="642" spans="1:23" s="36" customFormat="1" ht="31.5" x14ac:dyDescent="0.25">
      <c r="A642" s="30" t="s">
        <v>620</v>
      </c>
      <c r="B642" s="38" t="s">
        <v>619</v>
      </c>
      <c r="C642" s="39" t="s">
        <v>181</v>
      </c>
      <c r="D642" s="38" t="s">
        <v>392</v>
      </c>
      <c r="E642" s="38" t="s">
        <v>392</v>
      </c>
      <c r="F642" s="40">
        <v>66.7</v>
      </c>
      <c r="G642" s="40">
        <v>320</v>
      </c>
      <c r="H642" s="40">
        <v>328</v>
      </c>
      <c r="I642" s="51"/>
      <c r="J642" s="51"/>
      <c r="K642" s="51"/>
      <c r="L642" s="51"/>
      <c r="M642" s="51"/>
      <c r="N642" s="51"/>
      <c r="O642" s="51"/>
      <c r="P642" s="51"/>
      <c r="Q642" s="51"/>
      <c r="R642" s="51"/>
      <c r="S642" s="51"/>
      <c r="T642" s="51"/>
      <c r="U642" s="51"/>
      <c r="V642" s="51"/>
      <c r="W642" s="51"/>
    </row>
    <row r="643" spans="1:23" s="34" customFormat="1" ht="47.25" x14ac:dyDescent="0.25">
      <c r="A643" s="32" t="s">
        <v>621</v>
      </c>
      <c r="B643" s="45" t="s">
        <v>622</v>
      </c>
      <c r="C643" s="46"/>
      <c r="D643" s="45"/>
      <c r="E643" s="45"/>
      <c r="F643" s="47">
        <f>F644+F646+F648+F650+F652</f>
        <v>3911.3</v>
      </c>
      <c r="G643" s="47">
        <f t="shared" ref="G643:H643" si="209">G644+G646+G648+G650+G652</f>
        <v>410</v>
      </c>
      <c r="H643" s="47">
        <f t="shared" si="209"/>
        <v>390</v>
      </c>
      <c r="I643" s="35"/>
      <c r="J643" s="35"/>
      <c r="K643" s="35"/>
      <c r="L643" s="35"/>
      <c r="M643" s="35"/>
      <c r="N643" s="35"/>
      <c r="O643" s="35"/>
      <c r="P643" s="35"/>
      <c r="Q643" s="35"/>
      <c r="R643" s="35"/>
      <c r="S643" s="35"/>
      <c r="T643" s="35"/>
      <c r="U643" s="35"/>
      <c r="V643" s="35"/>
      <c r="W643" s="35"/>
    </row>
    <row r="644" spans="1:23" s="34" customFormat="1" ht="31.5" x14ac:dyDescent="0.25">
      <c r="A644" s="33" t="s">
        <v>668</v>
      </c>
      <c r="B644" s="48" t="s">
        <v>670</v>
      </c>
      <c r="C644" s="49"/>
      <c r="D644" s="48"/>
      <c r="E644" s="48"/>
      <c r="F644" s="50">
        <f>F645</f>
        <v>200.6</v>
      </c>
      <c r="G644" s="50">
        <f t="shared" ref="G644:H644" si="210">G645</f>
        <v>200.6</v>
      </c>
      <c r="H644" s="50">
        <f t="shared" si="210"/>
        <v>200.6</v>
      </c>
      <c r="I644" s="35"/>
      <c r="J644" s="35"/>
      <c r="K644" s="35"/>
      <c r="L644" s="35"/>
      <c r="M644" s="35"/>
      <c r="N644" s="35"/>
      <c r="O644" s="35"/>
      <c r="P644" s="35"/>
      <c r="Q644" s="35"/>
      <c r="R644" s="35"/>
      <c r="S644" s="35"/>
      <c r="T644" s="35"/>
      <c r="U644" s="35"/>
      <c r="V644" s="35"/>
      <c r="W644" s="35"/>
    </row>
    <row r="645" spans="1:23" s="36" customFormat="1" ht="47.25" x14ac:dyDescent="0.25">
      <c r="A645" s="30" t="s">
        <v>669</v>
      </c>
      <c r="B645" s="38" t="s">
        <v>670</v>
      </c>
      <c r="C645" s="39" t="s">
        <v>54</v>
      </c>
      <c r="D645" s="38" t="s">
        <v>19</v>
      </c>
      <c r="E645" s="38" t="s">
        <v>392</v>
      </c>
      <c r="F645" s="40">
        <v>200.6</v>
      </c>
      <c r="G645" s="40">
        <v>200.6</v>
      </c>
      <c r="H645" s="40">
        <v>200.6</v>
      </c>
      <c r="I645" s="51"/>
      <c r="J645" s="51"/>
      <c r="K645" s="51"/>
      <c r="L645" s="51"/>
      <c r="M645" s="51"/>
      <c r="N645" s="51"/>
      <c r="O645" s="51"/>
      <c r="P645" s="51"/>
      <c r="Q645" s="51"/>
      <c r="R645" s="51"/>
      <c r="S645" s="51"/>
      <c r="T645" s="51"/>
      <c r="U645" s="51"/>
      <c r="V645" s="51"/>
      <c r="W645" s="51"/>
    </row>
    <row r="646" spans="1:23" s="34" customFormat="1" ht="15.75" x14ac:dyDescent="0.25">
      <c r="A646" s="33" t="s">
        <v>671</v>
      </c>
      <c r="B646" s="48" t="s">
        <v>673</v>
      </c>
      <c r="C646" s="49"/>
      <c r="D646" s="48"/>
      <c r="E646" s="48"/>
      <c r="F646" s="50">
        <f>F647</f>
        <v>189.4</v>
      </c>
      <c r="G646" s="50">
        <f t="shared" ref="G646:H646" si="211">G647</f>
        <v>189.4</v>
      </c>
      <c r="H646" s="50">
        <f t="shared" si="211"/>
        <v>189.4</v>
      </c>
      <c r="I646" s="35"/>
      <c r="J646" s="35"/>
      <c r="K646" s="35"/>
      <c r="L646" s="35"/>
      <c r="M646" s="35"/>
      <c r="N646" s="35"/>
      <c r="O646" s="35"/>
      <c r="P646" s="35"/>
      <c r="Q646" s="35"/>
      <c r="R646" s="35"/>
      <c r="S646" s="35"/>
      <c r="T646" s="35"/>
      <c r="U646" s="35"/>
      <c r="V646" s="35"/>
      <c r="W646" s="35"/>
    </row>
    <row r="647" spans="1:23" s="36" customFormat="1" ht="31.5" x14ac:dyDescent="0.25">
      <c r="A647" s="30" t="s">
        <v>672</v>
      </c>
      <c r="B647" s="38" t="s">
        <v>673</v>
      </c>
      <c r="C647" s="39" t="s">
        <v>54</v>
      </c>
      <c r="D647" s="38" t="s">
        <v>19</v>
      </c>
      <c r="E647" s="38" t="s">
        <v>392</v>
      </c>
      <c r="F647" s="40">
        <v>189.4</v>
      </c>
      <c r="G647" s="40">
        <v>189.4</v>
      </c>
      <c r="H647" s="40">
        <v>189.4</v>
      </c>
      <c r="I647" s="51"/>
      <c r="J647" s="51"/>
      <c r="K647" s="51"/>
      <c r="L647" s="51"/>
      <c r="M647" s="51"/>
      <c r="N647" s="51"/>
      <c r="O647" s="51"/>
      <c r="P647" s="51"/>
      <c r="Q647" s="51"/>
      <c r="R647" s="51"/>
      <c r="S647" s="51"/>
      <c r="T647" s="51"/>
      <c r="U647" s="51"/>
      <c r="V647" s="51"/>
      <c r="W647" s="51"/>
    </row>
    <row r="648" spans="1:23" s="34" customFormat="1" ht="15.75" x14ac:dyDescent="0.25">
      <c r="A648" s="33" t="s">
        <v>623</v>
      </c>
      <c r="B648" s="48" t="s">
        <v>624</v>
      </c>
      <c r="C648" s="49"/>
      <c r="D648" s="48"/>
      <c r="E648" s="48"/>
      <c r="F648" s="50">
        <f>F649</f>
        <v>2336.5</v>
      </c>
      <c r="G648" s="50">
        <f t="shared" ref="G648:H650" si="212">G649</f>
        <v>0</v>
      </c>
      <c r="H648" s="50">
        <f t="shared" si="212"/>
        <v>0</v>
      </c>
      <c r="I648" s="35"/>
      <c r="J648" s="35"/>
      <c r="K648" s="35"/>
      <c r="L648" s="35"/>
      <c r="M648" s="35"/>
      <c r="N648" s="35"/>
      <c r="O648" s="35"/>
      <c r="P648" s="35"/>
      <c r="Q648" s="35"/>
      <c r="R648" s="35"/>
      <c r="S648" s="35"/>
      <c r="T648" s="35"/>
      <c r="U648" s="35"/>
      <c r="V648" s="35"/>
      <c r="W648" s="35"/>
    </row>
    <row r="649" spans="1:23" s="36" customFormat="1" ht="31.5" x14ac:dyDescent="0.25">
      <c r="A649" s="30" t="s">
        <v>625</v>
      </c>
      <c r="B649" s="38" t="s">
        <v>624</v>
      </c>
      <c r="C649" s="39" t="s">
        <v>54</v>
      </c>
      <c r="D649" s="38" t="s">
        <v>161</v>
      </c>
      <c r="E649" s="38" t="s">
        <v>15</v>
      </c>
      <c r="F649" s="40">
        <v>2336.5</v>
      </c>
      <c r="G649" s="40">
        <v>0</v>
      </c>
      <c r="H649" s="40">
        <v>0</v>
      </c>
      <c r="I649" s="51"/>
      <c r="J649" s="51"/>
      <c r="K649" s="51"/>
      <c r="L649" s="51"/>
      <c r="M649" s="51"/>
      <c r="N649" s="51"/>
      <c r="O649" s="51"/>
      <c r="P649" s="51"/>
      <c r="Q649" s="51"/>
      <c r="R649" s="51"/>
      <c r="S649" s="51"/>
      <c r="T649" s="51"/>
      <c r="U649" s="51"/>
      <c r="V649" s="51"/>
      <c r="W649" s="51"/>
    </row>
    <row r="650" spans="1:23" s="34" customFormat="1" ht="15.75" x14ac:dyDescent="0.25">
      <c r="A650" s="33" t="s">
        <v>758</v>
      </c>
      <c r="B650" s="48" t="s">
        <v>762</v>
      </c>
      <c r="C650" s="49"/>
      <c r="D650" s="48"/>
      <c r="E650" s="48"/>
      <c r="F650" s="50">
        <f>F651</f>
        <v>37.4</v>
      </c>
      <c r="G650" s="50">
        <f t="shared" si="212"/>
        <v>20</v>
      </c>
      <c r="H650" s="50">
        <f t="shared" si="212"/>
        <v>0</v>
      </c>
      <c r="I650" s="35"/>
      <c r="J650" s="35"/>
      <c r="K650" s="35"/>
      <c r="L650" s="35"/>
      <c r="M650" s="35"/>
      <c r="N650" s="35"/>
      <c r="O650" s="35"/>
      <c r="P650" s="35"/>
      <c r="Q650" s="35"/>
      <c r="R650" s="35"/>
      <c r="S650" s="35"/>
      <c r="T650" s="35"/>
      <c r="U650" s="35"/>
      <c r="V650" s="35"/>
      <c r="W650" s="35"/>
    </row>
    <row r="651" spans="1:23" s="36" customFormat="1" ht="31.5" x14ac:dyDescent="0.25">
      <c r="A651" s="30" t="s">
        <v>757</v>
      </c>
      <c r="B651" s="38" t="s">
        <v>762</v>
      </c>
      <c r="C651" s="39" t="s">
        <v>54</v>
      </c>
      <c r="D651" s="38" t="s">
        <v>161</v>
      </c>
      <c r="E651" s="38" t="s">
        <v>15</v>
      </c>
      <c r="F651" s="40">
        <v>37.4</v>
      </c>
      <c r="G651" s="40">
        <v>20</v>
      </c>
      <c r="H651" s="40">
        <v>0</v>
      </c>
      <c r="I651" s="51"/>
      <c r="J651" s="51"/>
      <c r="K651" s="51"/>
      <c r="L651" s="51"/>
      <c r="M651" s="51"/>
      <c r="N651" s="51"/>
      <c r="O651" s="51"/>
      <c r="P651" s="51"/>
      <c r="Q651" s="51"/>
      <c r="R651" s="51"/>
      <c r="S651" s="51"/>
      <c r="T651" s="51"/>
      <c r="U651" s="51"/>
      <c r="V651" s="51"/>
      <c r="W651" s="51"/>
    </row>
    <row r="652" spans="1:23" s="34" customFormat="1" ht="31.5" x14ac:dyDescent="0.25">
      <c r="A652" s="33" t="s">
        <v>763</v>
      </c>
      <c r="B652" s="48" t="s">
        <v>764</v>
      </c>
      <c r="C652" s="49"/>
      <c r="D652" s="48"/>
      <c r="E652" s="48"/>
      <c r="F652" s="50">
        <f>F654</f>
        <v>1147.4000000000001</v>
      </c>
      <c r="G652" s="50">
        <f>G654</f>
        <v>0</v>
      </c>
      <c r="H652" s="50">
        <f>H654</f>
        <v>0</v>
      </c>
      <c r="I652" s="35"/>
      <c r="J652" s="35"/>
      <c r="K652" s="35"/>
      <c r="L652" s="35"/>
      <c r="M652" s="35"/>
      <c r="N652" s="35"/>
      <c r="O652" s="35"/>
      <c r="P652" s="35"/>
      <c r="Q652" s="35"/>
      <c r="R652" s="35"/>
      <c r="S652" s="35"/>
      <c r="T652" s="35"/>
      <c r="U652" s="35"/>
      <c r="V652" s="35"/>
      <c r="W652" s="35"/>
    </row>
    <row r="653" spans="1:23" s="37" customFormat="1" ht="15.75" x14ac:dyDescent="0.25">
      <c r="A653" s="33" t="s">
        <v>765</v>
      </c>
      <c r="B653" s="48" t="s">
        <v>766</v>
      </c>
      <c r="C653" s="49">
        <v>500</v>
      </c>
      <c r="D653" s="48" t="s">
        <v>161</v>
      </c>
      <c r="E653" s="48" t="s">
        <v>392</v>
      </c>
      <c r="F653" s="50">
        <f>F654</f>
        <v>1147.4000000000001</v>
      </c>
      <c r="G653" s="50">
        <v>0</v>
      </c>
      <c r="H653" s="50">
        <v>0</v>
      </c>
      <c r="I653" s="52"/>
      <c r="J653" s="52"/>
      <c r="K653" s="52"/>
      <c r="L653" s="52"/>
      <c r="M653" s="52"/>
      <c r="N653" s="52"/>
      <c r="O653" s="52"/>
      <c r="P653" s="52"/>
      <c r="Q653" s="52"/>
      <c r="R653" s="52"/>
      <c r="S653" s="52"/>
      <c r="T653" s="52"/>
      <c r="U653" s="52"/>
      <c r="V653" s="52"/>
      <c r="W653" s="52"/>
    </row>
    <row r="654" spans="1:23" s="36" customFormat="1" ht="31.5" x14ac:dyDescent="0.25">
      <c r="A654" s="30" t="s">
        <v>767</v>
      </c>
      <c r="B654" s="38" t="s">
        <v>766</v>
      </c>
      <c r="C654" s="39">
        <v>500</v>
      </c>
      <c r="D654" s="38" t="s">
        <v>161</v>
      </c>
      <c r="E654" s="38" t="s">
        <v>392</v>
      </c>
      <c r="F654" s="40">
        <v>1147.4000000000001</v>
      </c>
      <c r="G654" s="40">
        <v>0</v>
      </c>
      <c r="H654" s="40">
        <v>0</v>
      </c>
      <c r="I654" s="51"/>
      <c r="J654" s="51"/>
      <c r="K654" s="51"/>
      <c r="L654" s="51"/>
      <c r="M654" s="51"/>
      <c r="N654" s="51"/>
      <c r="O654" s="51"/>
      <c r="P654" s="51"/>
      <c r="Q654" s="51"/>
      <c r="R654" s="51"/>
      <c r="S654" s="51"/>
      <c r="T654" s="51"/>
      <c r="U654" s="51"/>
      <c r="V654" s="51"/>
      <c r="W654" s="51"/>
    </row>
    <row r="655" spans="1:23" s="34" customFormat="1" ht="31.5" x14ac:dyDescent="0.25">
      <c r="A655" s="32" t="s">
        <v>626</v>
      </c>
      <c r="B655" s="45" t="s">
        <v>627</v>
      </c>
      <c r="C655" s="46"/>
      <c r="D655" s="45"/>
      <c r="E655" s="45"/>
      <c r="F655" s="47">
        <f>F656</f>
        <v>37710.199999999997</v>
      </c>
      <c r="G655" s="47">
        <f t="shared" ref="G655:H655" si="213">G656</f>
        <v>32856.6</v>
      </c>
      <c r="H655" s="47">
        <f t="shared" si="213"/>
        <v>11776.9</v>
      </c>
      <c r="I655" s="35"/>
      <c r="J655" s="35"/>
      <c r="K655" s="35"/>
      <c r="L655" s="35"/>
      <c r="M655" s="35"/>
      <c r="N655" s="35"/>
      <c r="O655" s="35"/>
      <c r="P655" s="35"/>
      <c r="Q655" s="35"/>
      <c r="R655" s="35"/>
      <c r="S655" s="35"/>
      <c r="T655" s="35"/>
      <c r="U655" s="35"/>
      <c r="V655" s="35"/>
      <c r="W655" s="35"/>
    </row>
    <row r="656" spans="1:23" s="34" customFormat="1" ht="15.75" x14ac:dyDescent="0.25">
      <c r="A656" s="33" t="s">
        <v>628</v>
      </c>
      <c r="B656" s="48" t="s">
        <v>629</v>
      </c>
      <c r="C656" s="49"/>
      <c r="D656" s="48"/>
      <c r="E656" s="48"/>
      <c r="F656" s="50">
        <f>F657</f>
        <v>37710.199999999997</v>
      </c>
      <c r="G656" s="50">
        <f t="shared" ref="G656:H656" si="214">G657</f>
        <v>32856.6</v>
      </c>
      <c r="H656" s="50">
        <f t="shared" si="214"/>
        <v>11776.9</v>
      </c>
      <c r="I656" s="35"/>
      <c r="J656" s="35"/>
      <c r="K656" s="35"/>
      <c r="L656" s="35"/>
      <c r="M656" s="35"/>
      <c r="N656" s="35"/>
      <c r="O656" s="35"/>
      <c r="P656" s="35"/>
      <c r="Q656" s="35"/>
      <c r="R656" s="35"/>
      <c r="S656" s="35"/>
      <c r="T656" s="35"/>
      <c r="U656" s="35"/>
      <c r="V656" s="35"/>
      <c r="W656" s="35"/>
    </row>
    <row r="657" spans="1:23" s="34" customFormat="1" ht="15.75" x14ac:dyDescent="0.25">
      <c r="A657" s="33" t="s">
        <v>630</v>
      </c>
      <c r="B657" s="48" t="s">
        <v>631</v>
      </c>
      <c r="C657" s="49"/>
      <c r="D657" s="48"/>
      <c r="E657" s="48"/>
      <c r="F657" s="50">
        <f>F658+F659</f>
        <v>37710.199999999997</v>
      </c>
      <c r="G657" s="50">
        <f t="shared" ref="G657:H657" si="215">G658</f>
        <v>32856.6</v>
      </c>
      <c r="H657" s="50">
        <f t="shared" si="215"/>
        <v>11776.9</v>
      </c>
      <c r="I657" s="35"/>
      <c r="J657" s="35"/>
      <c r="K657" s="35"/>
      <c r="L657" s="35"/>
      <c r="M657" s="35"/>
      <c r="N657" s="35"/>
      <c r="O657" s="35"/>
      <c r="P657" s="35"/>
      <c r="Q657" s="35"/>
      <c r="R657" s="35"/>
      <c r="S657" s="35"/>
      <c r="T657" s="35"/>
      <c r="U657" s="35"/>
      <c r="V657" s="35"/>
      <c r="W657" s="35"/>
    </row>
    <row r="658" spans="1:23" s="36" customFormat="1" ht="47.25" x14ac:dyDescent="0.25">
      <c r="A658" s="30" t="s">
        <v>632</v>
      </c>
      <c r="B658" s="38" t="s">
        <v>631</v>
      </c>
      <c r="C658" s="39" t="s">
        <v>54</v>
      </c>
      <c r="D658" s="38" t="s">
        <v>392</v>
      </c>
      <c r="E658" s="38" t="s">
        <v>15</v>
      </c>
      <c r="F658" s="40">
        <v>0</v>
      </c>
      <c r="G658" s="40">
        <v>32856.6</v>
      </c>
      <c r="H658" s="40">
        <v>11776.9</v>
      </c>
      <c r="I658" s="51"/>
      <c r="J658" s="51"/>
      <c r="K658" s="51"/>
      <c r="L658" s="51"/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</row>
    <row r="659" spans="1:23" s="36" customFormat="1" ht="31.5" x14ac:dyDescent="0.25">
      <c r="A659" s="30" t="s">
        <v>768</v>
      </c>
      <c r="B659" s="38" t="s">
        <v>631</v>
      </c>
      <c r="C659" s="39">
        <v>500</v>
      </c>
      <c r="D659" s="38" t="s">
        <v>392</v>
      </c>
      <c r="E659" s="38" t="s">
        <v>15</v>
      </c>
      <c r="F659" s="40">
        <v>37710.199999999997</v>
      </c>
      <c r="G659" s="40">
        <v>0</v>
      </c>
      <c r="H659" s="40">
        <v>0</v>
      </c>
      <c r="I659" s="51"/>
      <c r="J659" s="51"/>
      <c r="K659" s="51"/>
      <c r="L659" s="51"/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</row>
    <row r="660" spans="1:23" s="34" customFormat="1" ht="47.25" x14ac:dyDescent="0.25">
      <c r="A660" s="32" t="s">
        <v>633</v>
      </c>
      <c r="B660" s="45" t="s">
        <v>634</v>
      </c>
      <c r="C660" s="46"/>
      <c r="D660" s="45"/>
      <c r="E660" s="45"/>
      <c r="F660" s="47">
        <f>F661</f>
        <v>178290.59999999998</v>
      </c>
      <c r="G660" s="47">
        <f t="shared" ref="G660:H660" si="216">G661</f>
        <v>100100.1</v>
      </c>
      <c r="H660" s="47">
        <f t="shared" si="216"/>
        <v>0</v>
      </c>
      <c r="I660" s="35"/>
      <c r="J660" s="35"/>
      <c r="K660" s="35"/>
      <c r="L660" s="35"/>
      <c r="M660" s="35"/>
      <c r="N660" s="35"/>
      <c r="O660" s="35"/>
      <c r="P660" s="35"/>
      <c r="Q660" s="35"/>
      <c r="R660" s="35"/>
      <c r="S660" s="35"/>
      <c r="T660" s="35"/>
      <c r="U660" s="35"/>
      <c r="V660" s="35"/>
      <c r="W660" s="35"/>
    </row>
    <row r="661" spans="1:23" s="34" customFormat="1" ht="31.5" x14ac:dyDescent="0.25">
      <c r="A661" s="33" t="s">
        <v>479</v>
      </c>
      <c r="B661" s="48" t="s">
        <v>675</v>
      </c>
      <c r="C661" s="49"/>
      <c r="D661" s="48"/>
      <c r="E661" s="48"/>
      <c r="F661" s="50">
        <f>F662</f>
        <v>178290.59999999998</v>
      </c>
      <c r="G661" s="50">
        <f t="shared" ref="G661:H661" si="217">G662</f>
        <v>100100.1</v>
      </c>
      <c r="H661" s="50">
        <f t="shared" si="217"/>
        <v>0</v>
      </c>
      <c r="I661" s="35"/>
      <c r="J661" s="35"/>
      <c r="K661" s="35"/>
      <c r="L661" s="35"/>
      <c r="M661" s="35"/>
      <c r="N661" s="35"/>
      <c r="O661" s="35"/>
      <c r="P661" s="35"/>
      <c r="Q661" s="35"/>
      <c r="R661" s="35"/>
      <c r="S661" s="35"/>
      <c r="T661" s="35"/>
      <c r="U661" s="35"/>
      <c r="V661" s="35"/>
      <c r="W661" s="35"/>
    </row>
    <row r="662" spans="1:23" s="34" customFormat="1" ht="47.25" x14ac:dyDescent="0.25">
      <c r="A662" s="33" t="s">
        <v>635</v>
      </c>
      <c r="B662" s="48" t="s">
        <v>674</v>
      </c>
      <c r="C662" s="49"/>
      <c r="D662" s="48"/>
      <c r="E662" s="48"/>
      <c r="F662" s="50">
        <f>F663+F664</f>
        <v>178290.59999999998</v>
      </c>
      <c r="G662" s="50">
        <f t="shared" ref="G662:H662" si="218">G663+G664</f>
        <v>100100.1</v>
      </c>
      <c r="H662" s="50">
        <f t="shared" si="218"/>
        <v>0</v>
      </c>
      <c r="I662" s="35"/>
      <c r="J662" s="35"/>
      <c r="K662" s="35"/>
      <c r="L662" s="35"/>
      <c r="M662" s="35"/>
      <c r="N662" s="35"/>
      <c r="O662" s="35"/>
      <c r="P662" s="35"/>
      <c r="Q662" s="35"/>
      <c r="R662" s="35"/>
      <c r="S662" s="35"/>
      <c r="T662" s="35"/>
      <c r="U662" s="35"/>
      <c r="V662" s="35"/>
      <c r="W662" s="35"/>
    </row>
    <row r="663" spans="1:23" s="36" customFormat="1" ht="47.25" x14ac:dyDescent="0.25">
      <c r="A663" s="30" t="s">
        <v>769</v>
      </c>
      <c r="B663" s="38" t="s">
        <v>674</v>
      </c>
      <c r="C663" s="39">
        <v>500</v>
      </c>
      <c r="D663" s="38" t="s">
        <v>392</v>
      </c>
      <c r="E663" s="38" t="s">
        <v>34</v>
      </c>
      <c r="F663" s="40">
        <v>178099.8</v>
      </c>
      <c r="G663" s="40">
        <v>100000</v>
      </c>
      <c r="H663" s="40">
        <v>0</v>
      </c>
      <c r="I663" s="51"/>
      <c r="J663" s="51"/>
      <c r="K663" s="51"/>
      <c r="L663" s="51"/>
      <c r="M663" s="51"/>
      <c r="N663" s="51"/>
      <c r="O663" s="51"/>
      <c r="P663" s="51"/>
      <c r="Q663" s="51"/>
      <c r="R663" s="51"/>
      <c r="S663" s="51"/>
      <c r="T663" s="51"/>
      <c r="U663" s="51"/>
      <c r="V663" s="51"/>
      <c r="W663" s="51"/>
    </row>
    <row r="664" spans="1:23" s="36" customFormat="1" ht="47.25" x14ac:dyDescent="0.25">
      <c r="A664" s="30" t="s">
        <v>770</v>
      </c>
      <c r="B664" s="38" t="s">
        <v>771</v>
      </c>
      <c r="C664" s="39">
        <v>500</v>
      </c>
      <c r="D664" s="38" t="s">
        <v>392</v>
      </c>
      <c r="E664" s="38" t="s">
        <v>34</v>
      </c>
      <c r="F664" s="40">
        <v>190.8</v>
      </c>
      <c r="G664" s="40">
        <v>100.1</v>
      </c>
      <c r="H664" s="40">
        <v>0</v>
      </c>
      <c r="I664" s="51"/>
      <c r="J664" s="51"/>
      <c r="K664" s="51"/>
      <c r="L664" s="51"/>
      <c r="M664" s="51"/>
      <c r="N664" s="51"/>
      <c r="O664" s="51"/>
      <c r="P664" s="51"/>
      <c r="Q664" s="51"/>
      <c r="R664" s="51"/>
      <c r="S664" s="51"/>
      <c r="T664" s="51"/>
      <c r="U664" s="51"/>
      <c r="V664" s="51"/>
      <c r="W664" s="51"/>
    </row>
    <row r="665" spans="1:23" ht="14.45" customHeight="1" x14ac:dyDescent="0.25">
      <c r="A665" s="57"/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7"/>
      <c r="M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</row>
    <row r="666" spans="1:23" ht="14.45" customHeight="1" x14ac:dyDescent="0.25">
      <c r="A666" s="57"/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7"/>
      <c r="M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</row>
  </sheetData>
  <mergeCells count="14">
    <mergeCell ref="F1:H1"/>
    <mergeCell ref="F2:H2"/>
    <mergeCell ref="F3:H3"/>
    <mergeCell ref="C8:C9"/>
    <mergeCell ref="E8:E9"/>
    <mergeCell ref="D8:D9"/>
    <mergeCell ref="G4:H4"/>
    <mergeCell ref="F5:H5"/>
    <mergeCell ref="A6:H6"/>
    <mergeCell ref="A8:A9"/>
    <mergeCell ref="F8:F9"/>
    <mergeCell ref="G8:G9"/>
    <mergeCell ref="B8:B9"/>
    <mergeCell ref="H8:H9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rep:2.48.0.215</dc:description>
  <cp:lastModifiedBy>FINRESURS1</cp:lastModifiedBy>
  <cp:lastPrinted>2020-12-25T03:17:04Z</cp:lastPrinted>
  <dcterms:created xsi:type="dcterms:W3CDTF">2019-11-18T05:03:05Z</dcterms:created>
  <dcterms:modified xsi:type="dcterms:W3CDTF">2020-12-28T09:20:05Z</dcterms:modified>
</cp:coreProperties>
</file>